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9210" activeTab="0"/>
  </bookViews>
  <sheets>
    <sheet name="Pelaajat" sheetId="1" r:id="rId1"/>
    <sheet name="M35" sheetId="2" r:id="rId2"/>
    <sheet name="M35-ottelut" sheetId="3" r:id="rId3"/>
    <sheet name="M40" sheetId="4" r:id="rId4"/>
    <sheet name="M40-ottelut" sheetId="5" r:id="rId5"/>
    <sheet name="M80" sheetId="6" r:id="rId6"/>
    <sheet name="M80-ottelu" sheetId="7" r:id="rId7"/>
  </sheets>
  <definedNames>
    <definedName name="_xlnm.Print_Area" localSheetId="2">'M35-ottelut'!$A$1:$O$27</definedName>
    <definedName name="_xlnm.Print_Area" localSheetId="4">'M40-ottelut'!$A$1:$O$27</definedName>
    <definedName name="_xlnm.Print_Area" localSheetId="6">'M80-ottelu'!$A$1:$O$27</definedName>
  </definedNames>
  <calcPr fullCalcOnLoad="1"/>
</workbook>
</file>

<file path=xl/sharedStrings.xml><?xml version="1.0" encoding="utf-8"?>
<sst xmlns="http://schemas.openxmlformats.org/spreadsheetml/2006/main" count="1252" uniqueCount="194">
  <si>
    <t>KuPTS</t>
  </si>
  <si>
    <t>Esa Miettinen</t>
  </si>
  <si>
    <t>Pertti Hella</t>
  </si>
  <si>
    <t>TuKa</t>
  </si>
  <si>
    <t>Ismo Lallo</t>
  </si>
  <si>
    <t>Matti Nyyssönen</t>
  </si>
  <si>
    <t>JysRy</t>
  </si>
  <si>
    <t>Veli-Matti Kuivalainen</t>
  </si>
  <si>
    <t>Tauno Kara</t>
  </si>
  <si>
    <t>TIP-70</t>
  </si>
  <si>
    <t>Leo Kivelä</t>
  </si>
  <si>
    <t>Julius Muinonen</t>
  </si>
  <si>
    <t>Sami Surakka</t>
  </si>
  <si>
    <t>TuTo</t>
  </si>
  <si>
    <t>Tomi Penttilä</t>
  </si>
  <si>
    <t>Esa Vanhala</t>
  </si>
  <si>
    <t>LPTS</t>
  </si>
  <si>
    <t>Risto Pitkänen</t>
  </si>
  <si>
    <t>Harri Laine</t>
  </si>
  <si>
    <t>PT Espoo</t>
  </si>
  <si>
    <t>Xisheng Cong</t>
  </si>
  <si>
    <t>Kim Nyberg</t>
  </si>
  <si>
    <t>MBF</t>
  </si>
  <si>
    <t>Jon Eriksson</t>
  </si>
  <si>
    <t>Andrei Räisänen</t>
  </si>
  <si>
    <t>Veteraanien Joukkue-SM 25.11.2007</t>
  </si>
  <si>
    <t>M35  klo 12.00</t>
  </si>
  <si>
    <t>M40  klo 10.00</t>
  </si>
  <si>
    <t>Tuto</t>
  </si>
  <si>
    <t>Pekka Tattari</t>
  </si>
  <si>
    <t>Risto Virtanen</t>
  </si>
  <si>
    <t>PuPy</t>
  </si>
  <si>
    <t>Matti Lappalainen</t>
  </si>
  <si>
    <t>Juha Rimpiläinen</t>
  </si>
  <si>
    <t>Kari Lehtonen</t>
  </si>
  <si>
    <t>Jukka Kansonen</t>
  </si>
  <si>
    <t>Westika</t>
  </si>
  <si>
    <t>Jouko Nuolioja</t>
  </si>
  <si>
    <t>Matti Kurvinen</t>
  </si>
  <si>
    <t>MPS</t>
  </si>
  <si>
    <t>Markku Ruotsalainen</t>
  </si>
  <si>
    <t>Heikki Järvinen</t>
  </si>
  <si>
    <t>BF-78</t>
  </si>
  <si>
    <t>Roger Söderberg</t>
  </si>
  <si>
    <t>Arno Heinänen</t>
  </si>
  <si>
    <t>Stefan Söderberg</t>
  </si>
  <si>
    <t>Yan Zhuo Ping</t>
  </si>
  <si>
    <t>Kai Rantala</t>
  </si>
  <si>
    <t>Jarmo Patja</t>
  </si>
  <si>
    <t>JysRy 1</t>
  </si>
  <si>
    <t>JysRy 2</t>
  </si>
  <si>
    <t>M50  klo 14.00</t>
  </si>
  <si>
    <t>PT-2000</t>
  </si>
  <si>
    <t>Jyri Nyberg</t>
  </si>
  <si>
    <t>Keijo Winte</t>
  </si>
  <si>
    <t>Hate 1</t>
  </si>
  <si>
    <t>Pentti Naulapää</t>
  </si>
  <si>
    <t>Veikko Juntunen</t>
  </si>
  <si>
    <t>Hate 2</t>
  </si>
  <si>
    <t>Heikki Tuomainen</t>
  </si>
  <si>
    <t>Veikko Koskinen</t>
  </si>
  <si>
    <t>Westika 1</t>
  </si>
  <si>
    <t>Risto Koskinen</t>
  </si>
  <si>
    <t>Kai Merimaa</t>
  </si>
  <si>
    <t>Westika 2</t>
  </si>
  <si>
    <t>Leif Huttunen</t>
  </si>
  <si>
    <t>Kari Leskinen</t>
  </si>
  <si>
    <t>Jouko Manni</t>
  </si>
  <si>
    <t>Martti Autio</t>
  </si>
  <si>
    <t>Barry Robbins</t>
  </si>
  <si>
    <t>Kari Partanen</t>
  </si>
  <si>
    <t>Hannu Kajander</t>
  </si>
  <si>
    <t>Vesa Bäckman</t>
  </si>
  <si>
    <t>PTS-60</t>
  </si>
  <si>
    <t>Ari Jaatinen</t>
  </si>
  <si>
    <t>Juha Mustonen</t>
  </si>
  <si>
    <t>ToTe 1</t>
  </si>
  <si>
    <t>Pentti Niukkanen</t>
  </si>
  <si>
    <t>Kari Halttunen</t>
  </si>
  <si>
    <t>Tote 2</t>
  </si>
  <si>
    <t>Veikko Väisänen</t>
  </si>
  <si>
    <t>Jussi Toikka</t>
  </si>
  <si>
    <t>Tote 3</t>
  </si>
  <si>
    <t>Pentti Tuovinen</t>
  </si>
  <si>
    <t>Markku Kalenius</t>
  </si>
  <si>
    <t>Westika 3</t>
  </si>
  <si>
    <t>Pauli Ukkonen</t>
  </si>
  <si>
    <t>Henry Sandström</t>
  </si>
  <si>
    <t>Håkan Nyberg</t>
  </si>
  <si>
    <t>TIP-70 2</t>
  </si>
  <si>
    <t>Matti Törnroos</t>
  </si>
  <si>
    <t>Reino Mäkelä</t>
  </si>
  <si>
    <t>PTS-60 1</t>
  </si>
  <si>
    <t>Hannu Uusikivi</t>
  </si>
  <si>
    <t>Olavi Pakkala</t>
  </si>
  <si>
    <t>Einari Lehtimäki</t>
  </si>
  <si>
    <t>PTS-60 2</t>
  </si>
  <si>
    <t>Kari Salonen</t>
  </si>
  <si>
    <t>Juha Keinänen</t>
  </si>
  <si>
    <t>TIP-70 1</t>
  </si>
  <si>
    <t>Pertti Mäkinen</t>
  </si>
  <si>
    <t>Eero Nordling</t>
  </si>
  <si>
    <t>Seppo Reiman</t>
  </si>
  <si>
    <t>Lauri Saukko</t>
  </si>
  <si>
    <t>Hate</t>
  </si>
  <si>
    <t>HIK</t>
  </si>
  <si>
    <t>Henrik Roth</t>
  </si>
  <si>
    <t>Ove Stenfors</t>
  </si>
  <si>
    <t>Antti Kirveskari</t>
  </si>
  <si>
    <t>PT 75</t>
  </si>
  <si>
    <t>Veikko Holm</t>
  </si>
  <si>
    <t>Ingvar Söderström</t>
  </si>
  <si>
    <t>M70  klo 12.00</t>
  </si>
  <si>
    <t>ToTe</t>
  </si>
  <si>
    <t>Kari Nummelin</t>
  </si>
  <si>
    <t>Bernt Eriksson</t>
  </si>
  <si>
    <t>Erkki Simelius</t>
  </si>
  <si>
    <t>Pauli Makkonen</t>
  </si>
  <si>
    <t>Yrjö Huotari</t>
  </si>
  <si>
    <t>Heikki Seiro</t>
  </si>
  <si>
    <t>NuPS</t>
  </si>
  <si>
    <t>Olavi Olander</t>
  </si>
  <si>
    <t>Nils Nylund</t>
  </si>
  <si>
    <t>Tapio Mäntynen</t>
  </si>
  <si>
    <t>Matti Tamppinen</t>
  </si>
  <si>
    <t>Helge Björkblad</t>
  </si>
  <si>
    <t>Ossi Frilander</t>
  </si>
  <si>
    <t>M80  klo 10.00</t>
  </si>
  <si>
    <t>Usko Puustinen</t>
  </si>
  <si>
    <t>Olavi Kunnas</t>
  </si>
  <si>
    <t>Jorma Teuronen</t>
  </si>
  <si>
    <t>Oiva Siitonen</t>
  </si>
  <si>
    <t>Järjestäjä: PTS-60</t>
  </si>
  <si>
    <t>Järjestäjä PTS-60</t>
  </si>
  <si>
    <t>Veteraanien Joukkue-SM</t>
  </si>
  <si>
    <t xml:space="preserve"> 25.11.2007</t>
  </si>
  <si>
    <t>M35</t>
  </si>
  <si>
    <t>klo 12.00</t>
  </si>
  <si>
    <t>klo 10.00</t>
  </si>
  <si>
    <t xml:space="preserve">       M40</t>
  </si>
  <si>
    <t>M80</t>
  </si>
  <si>
    <t>M60  klo 10.00</t>
  </si>
  <si>
    <t>A</t>
  </si>
  <si>
    <t>X</t>
  </si>
  <si>
    <t>B</t>
  </si>
  <si>
    <t>Y</t>
  </si>
  <si>
    <t>K</t>
  </si>
  <si>
    <t>V</t>
  </si>
  <si>
    <t>A-X</t>
  </si>
  <si>
    <t>B-Y</t>
  </si>
  <si>
    <t>B-X</t>
  </si>
  <si>
    <t>A-Y</t>
  </si>
  <si>
    <t>Kotijoukkue</t>
  </si>
  <si>
    <t>Vierasjoukkue</t>
  </si>
  <si>
    <t>Tuomari</t>
  </si>
  <si>
    <t>Suomen Pöytätennisliitto ry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</si>
  <si>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</si>
  <si>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</si>
  <si>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</si>
  <si>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</si>
  <si>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</si>
  <si>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</si>
  <si>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</si>
  <si>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</si>
  <si>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</si>
  <si>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</si>
  <si>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 xml:space="preserve"> nelinpelin pelaajat (täytä erikseen)</t>
  </si>
  <si>
    <t>Täytä vain erien 'jäännöspisteet'</t>
  </si>
  <si>
    <t>OTTELUT:</t>
  </si>
  <si>
    <t>1. Erä</t>
  </si>
  <si>
    <t>2. Erä</t>
  </si>
  <si>
    <t>3. Erä</t>
  </si>
  <si>
    <t>4. Erä</t>
  </si>
  <si>
    <t>5. Erä</t>
  </si>
  <si>
    <t>Eräero</t>
  </si>
  <si>
    <t>Np</t>
  </si>
  <si>
    <t>Ottelutulos</t>
  </si>
  <si>
    <t>Allekirjoitukset:</t>
  </si>
  <si>
    <t>Voittaja:</t>
  </si>
  <si>
    <t>3-0</t>
  </si>
  <si>
    <t>3-2</t>
  </si>
  <si>
    <t>3-1</t>
  </si>
  <si>
    <t>Vet.joukkue-SM</t>
  </si>
  <si>
    <t>12.00</t>
  </si>
  <si>
    <t>M35 semifinaali</t>
  </si>
  <si>
    <t>M35 finaali</t>
  </si>
  <si>
    <t>M35 1.kierros</t>
  </si>
  <si>
    <t>M40 1.kierros</t>
  </si>
  <si>
    <t>10.00</t>
  </si>
  <si>
    <t>M40 2.kierros</t>
  </si>
  <si>
    <t>M40 semifinaali</t>
  </si>
  <si>
    <t>M40 finaali</t>
  </si>
  <si>
    <t>M80 finaali</t>
  </si>
  <si>
    <t xml:space="preserve"> 3-2</t>
  </si>
</sst>
</file>

<file path=xl/styles.xml><?xml version="1.0" encoding="utf-8"?>
<styleSheet xmlns="http://schemas.openxmlformats.org/spreadsheetml/2006/main">
  <numFmts count="2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0_)"/>
    <numFmt numFmtId="176" formatCode="dd\.mm\.yyyy"/>
  </numFmts>
  <fonts count="17"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 applyBorder="1">
      <alignment/>
      <protection/>
    </xf>
    <xf numFmtId="1" fontId="4" fillId="0" borderId="0" xfId="21" applyNumberFormat="1" applyFont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0" fontId="6" fillId="0" borderId="0" xfId="21" applyNumberFormat="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vertical="center"/>
      <protection/>
    </xf>
    <xf numFmtId="0" fontId="6" fillId="2" borderId="6" xfId="21" applyFont="1" applyFill="1" applyBorder="1" applyAlignment="1">
      <alignment horizontal="left" vertical="center"/>
      <protection/>
    </xf>
    <xf numFmtId="49" fontId="6" fillId="0" borderId="7" xfId="21" applyNumberFormat="1" applyFont="1" applyBorder="1" applyAlignment="1" applyProtection="1">
      <alignment horizontal="center" vertical="center"/>
      <protection locked="0"/>
    </xf>
    <xf numFmtId="0" fontId="6" fillId="0" borderId="8" xfId="21" applyNumberFormat="1" applyFont="1" applyBorder="1" applyAlignment="1" applyProtection="1">
      <alignment horizontal="center" vertical="center"/>
      <protection locked="0"/>
    </xf>
    <xf numFmtId="0" fontId="6" fillId="0" borderId="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3" xfId="21" applyFont="1" applyBorder="1" applyAlignment="1">
      <alignment horizontal="left" vertical="center"/>
      <protection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49" fontId="6" fillId="0" borderId="3" xfId="21" applyNumberFormat="1" applyFont="1" applyBorder="1" applyAlignment="1" applyProtection="1">
      <alignment horizontal="center" vertical="center"/>
      <protection locked="0"/>
    </xf>
    <xf numFmtId="49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6" xfId="21" applyFont="1" applyBorder="1" applyAlignment="1">
      <alignment horizontal="left" vertical="center"/>
      <protection/>
    </xf>
    <xf numFmtId="0" fontId="6" fillId="3" borderId="10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vertical="center"/>
      <protection/>
    </xf>
    <xf numFmtId="0" fontId="6" fillId="3" borderId="12" xfId="21" applyFont="1" applyFill="1" applyBorder="1" applyAlignment="1">
      <alignment horizontal="left" vertic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horizontal="left" vertical="center"/>
      <protection/>
    </xf>
    <xf numFmtId="0" fontId="6" fillId="0" borderId="13" xfId="21" applyNumberFormat="1" applyFont="1" applyBorder="1" applyAlignment="1" applyProtection="1">
      <alignment horizontal="center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11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11" xfId="2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6" fillId="0" borderId="3" xfId="21" applyNumberFormat="1" applyFont="1" applyBorder="1" applyAlignment="1" applyProtection="1">
      <alignment horizontal="center" vertical="center"/>
      <protection locked="0"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49" fontId="6" fillId="0" borderId="14" xfId="21" applyNumberFormat="1" applyFont="1" applyBorder="1" applyAlignment="1" applyProtection="1">
      <alignment horizontal="center" vertical="center"/>
      <protection locked="0"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>
      <alignment/>
      <protection/>
    </xf>
    <xf numFmtId="1" fontId="8" fillId="0" borderId="0" xfId="21" applyNumberFormat="1" applyFont="1" applyAlignment="1">
      <alignment horizontal="left"/>
      <protection/>
    </xf>
    <xf numFmtId="49" fontId="6" fillId="0" borderId="15" xfId="21" applyNumberFormat="1" applyFont="1" applyBorder="1" applyAlignment="1" applyProtection="1">
      <alignment horizontal="center" vertical="center"/>
      <protection locked="0"/>
    </xf>
    <xf numFmtId="0" fontId="9" fillId="0" borderId="16" xfId="22" applyBorder="1">
      <alignment/>
      <protection/>
    </xf>
    <xf numFmtId="0" fontId="11" fillId="0" borderId="17" xfId="22" applyFont="1" applyBorder="1" applyProtection="1">
      <alignment/>
      <protection/>
    </xf>
    <xf numFmtId="0" fontId="9" fillId="0" borderId="17" xfId="22" applyBorder="1" applyProtection="1">
      <alignment/>
      <protection/>
    </xf>
    <xf numFmtId="0" fontId="9" fillId="0" borderId="18" xfId="22" applyBorder="1">
      <alignment/>
      <protection/>
    </xf>
    <xf numFmtId="0" fontId="9" fillId="0" borderId="0" xfId="22">
      <alignment/>
      <protection/>
    </xf>
    <xf numFmtId="0" fontId="9" fillId="0" borderId="0" xfId="22" applyBorder="1" applyProtection="1">
      <alignment/>
      <protection/>
    </xf>
    <xf numFmtId="0" fontId="9" fillId="0" borderId="0" xfId="22" applyBorder="1">
      <alignment/>
      <protection/>
    </xf>
    <xf numFmtId="0" fontId="0" fillId="0" borderId="19" xfId="22" applyFont="1" applyFill="1" applyBorder="1" applyProtection="1">
      <alignment/>
      <protection/>
    </xf>
    <xf numFmtId="0" fontId="11" fillId="0" borderId="20" xfId="22" applyFont="1" applyFill="1" applyBorder="1" applyProtection="1">
      <alignment/>
      <protection/>
    </xf>
    <xf numFmtId="2" fontId="11" fillId="4" borderId="19" xfId="22" applyNumberFormat="1" applyFont="1" applyFill="1" applyBorder="1" applyAlignment="1" applyProtection="1">
      <alignment horizontal="left" vertical="center" indent="2"/>
      <protection locked="0"/>
    </xf>
    <xf numFmtId="0" fontId="11" fillId="4" borderId="20" xfId="22" applyFont="1" applyFill="1" applyBorder="1" applyAlignment="1" applyProtection="1">
      <alignment horizontal="left" vertical="center" indent="2"/>
      <protection locked="0"/>
    </xf>
    <xf numFmtId="0" fontId="11" fillId="4" borderId="21" xfId="22" applyFont="1" applyFill="1" applyBorder="1" applyAlignment="1" applyProtection="1">
      <alignment horizontal="left" vertical="center" indent="2"/>
      <protection locked="0"/>
    </xf>
    <xf numFmtId="0" fontId="2" fillId="0" borderId="0" xfId="22" applyFont="1" applyBorder="1" applyProtection="1">
      <alignment/>
      <protection/>
    </xf>
    <xf numFmtId="0" fontId="9" fillId="0" borderId="20" xfId="22" applyFill="1" applyBorder="1" applyProtection="1">
      <alignment/>
      <protection/>
    </xf>
    <xf numFmtId="0" fontId="16" fillId="0" borderId="20" xfId="22" applyFont="1" applyFill="1" applyBorder="1" applyAlignment="1">
      <alignment horizontal="center"/>
      <protection/>
    </xf>
    <xf numFmtId="0" fontId="14" fillId="0" borderId="0" xfId="22" applyFont="1" applyBorder="1" applyProtection="1">
      <alignment/>
      <protection/>
    </xf>
    <xf numFmtId="2" fontId="0" fillId="0" borderId="22" xfId="22" applyNumberFormat="1" applyFont="1" applyFill="1" applyBorder="1" applyAlignment="1">
      <alignment horizontal="center" vertical="center"/>
      <protection/>
    </xf>
    <xf numFmtId="0" fontId="0" fillId="0" borderId="22" xfId="22" applyFont="1" applyFill="1" applyBorder="1" applyAlignment="1">
      <alignment horizontal="center" vertical="center"/>
      <protection/>
    </xf>
    <xf numFmtId="2" fontId="9" fillId="0" borderId="23" xfId="22" applyNumberFormat="1" applyFill="1" applyBorder="1" applyAlignment="1">
      <alignment horizontal="center"/>
      <protection/>
    </xf>
    <xf numFmtId="0" fontId="9" fillId="0" borderId="22" xfId="22" applyFill="1" applyBorder="1" applyAlignment="1">
      <alignment horizontal="center"/>
      <protection/>
    </xf>
    <xf numFmtId="2" fontId="9" fillId="0" borderId="24" xfId="22" applyNumberFormat="1" applyFill="1" applyBorder="1" applyAlignment="1">
      <alignment horizontal="center"/>
      <protection/>
    </xf>
    <xf numFmtId="2" fontId="0" fillId="0" borderId="3" xfId="22" applyNumberFormat="1" applyFont="1" applyFill="1" applyBorder="1" applyAlignment="1" quotePrefix="1">
      <alignment horizontal="left"/>
      <protection/>
    </xf>
    <xf numFmtId="2" fontId="9" fillId="0" borderId="0" xfId="22" applyNumberFormat="1" applyFill="1" applyBorder="1" applyAlignment="1">
      <alignment horizontal="left"/>
      <protection/>
    </xf>
    <xf numFmtId="0" fontId="9" fillId="0" borderId="0" xfId="22" applyFill="1">
      <alignment/>
      <protection/>
    </xf>
    <xf numFmtId="2" fontId="9" fillId="0" borderId="0" xfId="22" applyNumberFormat="1" applyFill="1" applyBorder="1">
      <alignment/>
      <protection/>
    </xf>
    <xf numFmtId="2" fontId="0" fillId="0" borderId="25" xfId="22" applyNumberFormat="1" applyFont="1" applyFill="1" applyBorder="1" applyAlignment="1" quotePrefix="1">
      <alignment horizontal="left"/>
      <protection/>
    </xf>
    <xf numFmtId="0" fontId="9" fillId="0" borderId="26" xfId="22" applyFill="1" applyBorder="1" applyAlignment="1">
      <alignment/>
      <protection/>
    </xf>
    <xf numFmtId="0" fontId="9" fillId="0" borderId="0" xfId="22" applyFill="1" applyBorder="1" applyAlignment="1">
      <alignment/>
      <protection/>
    </xf>
    <xf numFmtId="2" fontId="9" fillId="0" borderId="27" xfId="22" applyNumberFormat="1" applyFill="1" applyBorder="1" applyAlignment="1">
      <alignment horizontal="center"/>
      <protection/>
    </xf>
    <xf numFmtId="0" fontId="11" fillId="0" borderId="0" xfId="22" applyFont="1" applyBorder="1" applyAlignment="1" applyProtection="1">
      <alignment horizontal="left"/>
      <protection/>
    </xf>
    <xf numFmtId="0" fontId="11" fillId="0" borderId="0" xfId="22" applyFont="1" applyBorder="1" applyProtection="1">
      <alignment/>
      <protection/>
    </xf>
    <xf numFmtId="0" fontId="9" fillId="0" borderId="28" xfId="22" applyBorder="1" applyAlignment="1" applyProtection="1">
      <alignment horizontal="center"/>
      <protection/>
    </xf>
    <xf numFmtId="0" fontId="6" fillId="0" borderId="19" xfId="22" applyFont="1" applyBorder="1" applyAlignment="1" applyProtection="1">
      <alignment horizontal="left"/>
      <protection/>
    </xf>
    <xf numFmtId="0" fontId="0" fillId="0" borderId="21" xfId="22" applyFont="1" applyBorder="1" applyAlignment="1" applyProtection="1">
      <alignment horizontal="center"/>
      <protection/>
    </xf>
    <xf numFmtId="0" fontId="12" fillId="0" borderId="28" xfId="22" applyFont="1" applyBorder="1" applyAlignment="1" applyProtection="1">
      <alignment horizontal="center"/>
      <protection/>
    </xf>
    <xf numFmtId="0" fontId="12" fillId="0" borderId="19" xfId="22" applyFont="1" applyBorder="1" applyAlignment="1" applyProtection="1">
      <alignment horizontal="center"/>
      <protection/>
    </xf>
    <xf numFmtId="0" fontId="9" fillId="0" borderId="29" xfId="22" applyBorder="1" applyAlignment="1">
      <alignment horizontal="center"/>
      <protection/>
    </xf>
    <xf numFmtId="0" fontId="0" fillId="0" borderId="30" xfId="22" applyNumberFormat="1" applyFont="1" applyBorder="1" applyProtection="1">
      <alignment/>
      <protection/>
    </xf>
    <xf numFmtId="0" fontId="9" fillId="0" borderId="20" xfId="22" applyNumberFormat="1" applyBorder="1" applyProtection="1">
      <alignment/>
      <protection/>
    </xf>
    <xf numFmtId="0" fontId="9" fillId="0" borderId="21" xfId="22" applyBorder="1" applyProtection="1">
      <alignment/>
      <protection/>
    </xf>
    <xf numFmtId="1" fontId="9" fillId="4" borderId="28" xfId="22" applyNumberFormat="1" applyFill="1" applyBorder="1" applyAlignment="1" applyProtection="1">
      <alignment horizontal="center"/>
      <protection locked="0"/>
    </xf>
    <xf numFmtId="0" fontId="9" fillId="0" borderId="19" xfId="22" applyBorder="1" applyAlignment="1" applyProtection="1">
      <alignment horizontal="right"/>
      <protection/>
    </xf>
    <xf numFmtId="0" fontId="9" fillId="0" borderId="20" xfId="22" applyBorder="1" applyAlignment="1" applyProtection="1">
      <alignment horizontal="left"/>
      <protection/>
    </xf>
    <xf numFmtId="0" fontId="11" fillId="0" borderId="28" xfId="22" applyFont="1" applyFill="1" applyBorder="1" applyAlignment="1" applyProtection="1">
      <alignment horizontal="center"/>
      <protection/>
    </xf>
    <xf numFmtId="0" fontId="9" fillId="0" borderId="20" xfId="22" applyBorder="1" applyProtection="1">
      <alignment/>
      <protection/>
    </xf>
    <xf numFmtId="1" fontId="9" fillId="4" borderId="31" xfId="22" applyNumberFormat="1" applyFill="1" applyBorder="1" applyAlignment="1" applyProtection="1">
      <alignment horizontal="center"/>
      <protection locked="0"/>
    </xf>
    <xf numFmtId="0" fontId="9" fillId="0" borderId="32" xfId="22" applyBorder="1" applyAlignment="1">
      <alignment horizontal="center"/>
      <protection/>
    </xf>
    <xf numFmtId="0" fontId="13" fillId="0" borderId="33" xfId="22" applyNumberFormat="1" applyFont="1" applyBorder="1" applyAlignment="1" applyProtection="1">
      <alignment horizontal="left"/>
      <protection/>
    </xf>
    <xf numFmtId="0" fontId="13" fillId="0" borderId="30" xfId="22" applyNumberFormat="1" applyFont="1" applyBorder="1" applyAlignment="1" applyProtection="1">
      <alignment horizontal="left"/>
      <protection/>
    </xf>
    <xf numFmtId="0" fontId="9" fillId="0" borderId="17" xfId="22" applyNumberFormat="1" applyBorder="1" applyAlignment="1" applyProtection="1">
      <alignment horizontal="left"/>
      <protection/>
    </xf>
    <xf numFmtId="1" fontId="9" fillId="4" borderId="28" xfId="22" applyNumberFormat="1" applyFill="1" applyBorder="1" applyAlignment="1" applyProtection="1">
      <alignment horizontal="center" vertical="center"/>
      <protection locked="0"/>
    </xf>
    <xf numFmtId="1" fontId="9" fillId="4" borderId="34" xfId="22" applyNumberFormat="1" applyFill="1" applyBorder="1" applyAlignment="1" applyProtection="1">
      <alignment horizontal="center" vertical="center"/>
      <protection locked="0"/>
    </xf>
    <xf numFmtId="1" fontId="9" fillId="4" borderId="31" xfId="22" applyNumberFormat="1" applyFill="1" applyBorder="1" applyAlignment="1" applyProtection="1">
      <alignment horizontal="center" vertical="center"/>
      <protection locked="0"/>
    </xf>
    <xf numFmtId="1" fontId="9" fillId="4" borderId="35" xfId="22" applyNumberFormat="1" applyFill="1" applyBorder="1" applyAlignment="1" applyProtection="1">
      <alignment horizontal="center"/>
      <protection locked="0"/>
    </xf>
    <xf numFmtId="0" fontId="9" fillId="4" borderId="28" xfId="22" applyNumberFormat="1" applyFill="1" applyBorder="1" applyAlignment="1" applyProtection="1">
      <alignment horizontal="center"/>
      <protection locked="0"/>
    </xf>
    <xf numFmtId="0" fontId="11" fillId="0" borderId="19" xfId="22" applyFont="1" applyBorder="1" applyProtection="1">
      <alignment/>
      <protection/>
    </xf>
    <xf numFmtId="0" fontId="9" fillId="0" borderId="21" xfId="22" applyBorder="1">
      <alignment/>
      <protection/>
    </xf>
    <xf numFmtId="49" fontId="9" fillId="0" borderId="20" xfId="22" applyNumberFormat="1" applyBorder="1" applyAlignment="1" applyProtection="1">
      <alignment horizontal="left"/>
      <protection/>
    </xf>
    <xf numFmtId="0" fontId="2" fillId="5" borderId="36" xfId="22" applyFont="1" applyFill="1" applyBorder="1" applyAlignment="1" applyProtection="1">
      <alignment horizontal="center"/>
      <protection/>
    </xf>
    <xf numFmtId="0" fontId="2" fillId="5" borderId="37" xfId="22" applyFont="1" applyFill="1" applyBorder="1" applyAlignment="1" applyProtection="1">
      <alignment horizontal="center"/>
      <protection/>
    </xf>
    <xf numFmtId="0" fontId="9" fillId="0" borderId="0" xfId="22" applyFill="1" applyBorder="1" applyProtection="1">
      <alignment/>
      <protection locked="0"/>
    </xf>
    <xf numFmtId="0" fontId="8" fillId="0" borderId="11" xfId="22" applyFont="1" applyFill="1" applyBorder="1" applyAlignment="1" applyProtection="1">
      <alignment horizontal="left" vertical="center" indent="2"/>
      <protection locked="0"/>
    </xf>
    <xf numFmtId="0" fontId="8" fillId="0" borderId="38" xfId="22" applyFont="1" applyFill="1" applyBorder="1" applyAlignment="1" applyProtection="1">
      <alignment horizontal="left" vertical="center" indent="2"/>
      <protection locked="0"/>
    </xf>
    <xf numFmtId="0" fontId="9" fillId="0" borderId="8" xfId="22" applyBorder="1">
      <alignment/>
      <protection/>
    </xf>
    <xf numFmtId="0" fontId="15" fillId="0" borderId="8" xfId="22" applyFont="1" applyBorder="1">
      <alignment/>
      <protection/>
    </xf>
    <xf numFmtId="0" fontId="9" fillId="0" borderId="8" xfId="22" applyBorder="1" applyProtection="1">
      <alignment/>
      <protection/>
    </xf>
    <xf numFmtId="16" fontId="0" fillId="0" borderId="39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5" borderId="1" xfId="22" applyFont="1" applyFill="1" applyBorder="1" applyAlignment="1" applyProtection="1">
      <alignment horizontal="left" vertical="center" indent="2"/>
      <protection/>
    </xf>
    <xf numFmtId="0" fontId="9" fillId="0" borderId="1" xfId="22" applyBorder="1" applyAlignment="1">
      <alignment horizontal="left" vertical="center" indent="2"/>
      <protection/>
    </xf>
    <xf numFmtId="0" fontId="9" fillId="0" borderId="40" xfId="22" applyBorder="1" applyAlignment="1">
      <alignment horizontal="left" vertical="center" indent="2"/>
      <protection/>
    </xf>
    <xf numFmtId="0" fontId="11" fillId="4" borderId="20" xfId="22" applyFont="1" applyFill="1" applyBorder="1" applyAlignment="1" applyProtection="1">
      <alignment/>
      <protection locked="0"/>
    </xf>
    <xf numFmtId="0" fontId="9" fillId="0" borderId="20" xfId="22" applyBorder="1" applyAlignment="1" applyProtection="1">
      <alignment/>
      <protection locked="0"/>
    </xf>
    <xf numFmtId="0" fontId="9" fillId="0" borderId="21" xfId="22" applyBorder="1" applyAlignment="1" applyProtection="1">
      <alignment/>
      <protection locked="0"/>
    </xf>
    <xf numFmtId="0" fontId="11" fillId="4" borderId="21" xfId="22" applyFont="1" applyFill="1" applyBorder="1" applyAlignment="1" applyProtection="1">
      <alignment/>
      <protection locked="0"/>
    </xf>
    <xf numFmtId="14" fontId="11" fillId="4" borderId="20" xfId="22" applyNumberFormat="1" applyFont="1" applyFill="1" applyBorder="1" applyAlignment="1" applyProtection="1">
      <alignment horizontal="center"/>
      <protection locked="0"/>
    </xf>
    <xf numFmtId="0" fontId="9" fillId="0" borderId="20" xfId="22" applyBorder="1" applyAlignment="1" applyProtection="1">
      <alignment horizontal="center"/>
      <protection locked="0"/>
    </xf>
    <xf numFmtId="0" fontId="11" fillId="4" borderId="19" xfId="22" applyFont="1" applyFill="1" applyBorder="1" applyAlignment="1" applyProtection="1">
      <alignment horizontal="left" vertical="center" indent="2"/>
      <protection locked="0"/>
    </xf>
    <xf numFmtId="0" fontId="9" fillId="0" borderId="20" xfId="22" applyBorder="1" applyAlignment="1" applyProtection="1">
      <alignment horizontal="left" vertical="center" indent="2"/>
      <protection locked="0"/>
    </xf>
    <xf numFmtId="0" fontId="9" fillId="0" borderId="21" xfId="22" applyBorder="1" applyAlignment="1" applyProtection="1">
      <alignment horizontal="left" vertical="center" indent="2"/>
      <protection locked="0"/>
    </xf>
    <xf numFmtId="49" fontId="9" fillId="4" borderId="19" xfId="22" applyNumberFormat="1" applyFont="1" applyFill="1" applyBorder="1" applyAlignment="1" applyProtection="1">
      <alignment horizontal="left"/>
      <protection locked="0"/>
    </xf>
    <xf numFmtId="0" fontId="9" fillId="4" borderId="19" xfId="22" applyNumberFormat="1" applyFont="1" applyFill="1" applyBorder="1" applyAlignment="1" applyProtection="1">
      <alignment horizontal="left"/>
      <protection locked="0"/>
    </xf>
    <xf numFmtId="0" fontId="9" fillId="4" borderId="20" xfId="22" applyFill="1" applyBorder="1" applyAlignment="1" applyProtection="1">
      <alignment/>
      <protection locked="0"/>
    </xf>
    <xf numFmtId="0" fontId="9" fillId="4" borderId="21" xfId="22" applyFill="1" applyBorder="1" applyAlignment="1" applyProtection="1">
      <alignment/>
      <protection locked="0"/>
    </xf>
    <xf numFmtId="0" fontId="9" fillId="4" borderId="19" xfId="22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21" applyFont="1" applyBorder="1" applyAlignment="1">
      <alignment horizontal="left"/>
      <protection/>
    </xf>
    <xf numFmtId="0" fontId="0" fillId="0" borderId="0" xfId="0" applyAlignment="1">
      <alignment/>
    </xf>
    <xf numFmtId="49" fontId="9" fillId="4" borderId="20" xfId="22" applyNumberFormat="1" applyFont="1" applyFill="1" applyBorder="1" applyAlignment="1" applyProtection="1">
      <alignment horizontal="left"/>
      <protection locked="0"/>
    </xf>
    <xf numFmtId="49" fontId="9" fillId="4" borderId="21" xfId="22" applyNumberFormat="1" applyFon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Normaali_Mj-12" xfId="20"/>
    <cellStyle name="Normaali_Mj-17joukkue98" xfId="21"/>
    <cellStyle name="Normal_JoukkuePoytakir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0"/>
  <sheetViews>
    <sheetView tabSelected="1" workbookViewId="0" topLeftCell="A1">
      <selection activeCell="E4" sqref="E4"/>
    </sheetView>
  </sheetViews>
  <sheetFormatPr defaultColWidth="9.140625" defaultRowHeight="12.75"/>
  <cols>
    <col min="2" max="2" width="2.7109375" style="0" customWidth="1"/>
    <col min="3" max="3" width="20.7109375" style="0" customWidth="1"/>
    <col min="4" max="4" width="2.7109375" style="0" customWidth="1"/>
    <col min="5" max="5" width="20.7109375" style="0" customWidth="1"/>
    <col min="6" max="6" width="2.7109375" style="0" customWidth="1"/>
    <col min="7" max="7" width="20.7109375" style="0" customWidth="1"/>
  </cols>
  <sheetData>
    <row r="1" spans="3:7" ht="12.75">
      <c r="C1" s="123" t="s">
        <v>25</v>
      </c>
      <c r="D1" s="124"/>
      <c r="E1" s="124"/>
      <c r="F1" s="124"/>
      <c r="G1" s="124"/>
    </row>
    <row r="2" spans="3:7" ht="12.75">
      <c r="C2" s="124"/>
      <c r="D2" s="124"/>
      <c r="E2" s="124"/>
      <c r="F2" s="124"/>
      <c r="G2" s="124"/>
    </row>
    <row r="3" spans="3:7" ht="12.75">
      <c r="C3" s="124"/>
      <c r="D3" s="124"/>
      <c r="E3" s="124"/>
      <c r="F3" s="124"/>
      <c r="G3" s="124"/>
    </row>
    <row r="4" spans="3:7" ht="15.75" customHeight="1">
      <c r="C4" s="4" t="s">
        <v>132</v>
      </c>
      <c r="D4" s="2"/>
      <c r="E4" s="2"/>
      <c r="F4" s="2"/>
      <c r="G4" s="2"/>
    </row>
    <row r="5" ht="15.75" customHeight="1"/>
    <row r="6" ht="15.75" customHeight="1">
      <c r="C6" s="3" t="s">
        <v>26</v>
      </c>
    </row>
    <row r="7" spans="3:7" ht="15.75" customHeight="1">
      <c r="C7" s="1" t="s">
        <v>0</v>
      </c>
      <c r="E7" s="1" t="s">
        <v>3</v>
      </c>
      <c r="G7" s="1" t="s">
        <v>6</v>
      </c>
    </row>
    <row r="8" spans="2:7" ht="15.75" customHeight="1">
      <c r="B8">
        <v>3</v>
      </c>
      <c r="C8" s="1" t="s">
        <v>1</v>
      </c>
      <c r="D8">
        <v>7</v>
      </c>
      <c r="E8" s="1" t="s">
        <v>4</v>
      </c>
      <c r="F8">
        <v>14</v>
      </c>
      <c r="G8" s="1" t="s">
        <v>7</v>
      </c>
    </row>
    <row r="9" spans="2:7" ht="15.75" customHeight="1">
      <c r="B9">
        <v>30</v>
      </c>
      <c r="C9" s="1" t="s">
        <v>2</v>
      </c>
      <c r="D9">
        <v>4</v>
      </c>
      <c r="E9" s="1" t="s">
        <v>5</v>
      </c>
      <c r="G9" s="1" t="s">
        <v>8</v>
      </c>
    </row>
    <row r="10" ht="15.75" customHeight="1"/>
    <row r="11" ht="15.75" customHeight="1"/>
    <row r="12" spans="3:7" ht="15.75" customHeight="1">
      <c r="C12" s="1" t="s">
        <v>9</v>
      </c>
      <c r="E12" s="1" t="s">
        <v>13</v>
      </c>
      <c r="G12" s="1" t="s">
        <v>16</v>
      </c>
    </row>
    <row r="13" spans="2:7" ht="15.75" customHeight="1">
      <c r="B13">
        <v>40</v>
      </c>
      <c r="C13" s="1" t="s">
        <v>10</v>
      </c>
      <c r="D13">
        <v>39</v>
      </c>
      <c r="E13" s="1" t="s">
        <v>14</v>
      </c>
      <c r="G13" s="1" t="s">
        <v>17</v>
      </c>
    </row>
    <row r="14" spans="2:7" ht="15.75" customHeight="1">
      <c r="B14">
        <v>19</v>
      </c>
      <c r="C14" s="1" t="s">
        <v>11</v>
      </c>
      <c r="E14" s="1" t="s">
        <v>15</v>
      </c>
      <c r="G14" s="1" t="s">
        <v>18</v>
      </c>
    </row>
    <row r="15" spans="2:3" ht="15.75" customHeight="1">
      <c r="B15">
        <v>23</v>
      </c>
      <c r="C15" s="1" t="s">
        <v>12</v>
      </c>
    </row>
    <row r="16" ht="15.75" customHeight="1"/>
    <row r="17" spans="3:5" ht="15.75" customHeight="1">
      <c r="C17" s="1" t="s">
        <v>19</v>
      </c>
      <c r="E17" s="1" t="s">
        <v>22</v>
      </c>
    </row>
    <row r="18" spans="3:5" ht="15.75" customHeight="1">
      <c r="C18" s="1" t="s">
        <v>20</v>
      </c>
      <c r="E18" s="1" t="s">
        <v>23</v>
      </c>
    </row>
    <row r="19" spans="3:5" ht="15.75" customHeight="1">
      <c r="C19" s="1" t="s">
        <v>21</v>
      </c>
      <c r="E19" s="1" t="s">
        <v>24</v>
      </c>
    </row>
    <row r="20" ht="15.75" customHeight="1"/>
    <row r="21" ht="15.75" customHeight="1"/>
    <row r="22" ht="15.75" customHeight="1">
      <c r="C22" s="3" t="s">
        <v>27</v>
      </c>
    </row>
    <row r="23" spans="3:7" ht="15.75" customHeight="1">
      <c r="C23" s="1" t="s">
        <v>28</v>
      </c>
      <c r="E23" s="1" t="s">
        <v>0</v>
      </c>
      <c r="G23" s="1" t="s">
        <v>3</v>
      </c>
    </row>
    <row r="24" spans="3:7" ht="15.75" customHeight="1">
      <c r="C24" s="1" t="s">
        <v>29</v>
      </c>
      <c r="D24">
        <v>1</v>
      </c>
      <c r="E24" s="1" t="s">
        <v>1</v>
      </c>
      <c r="F24">
        <v>4</v>
      </c>
      <c r="G24" s="1" t="s">
        <v>4</v>
      </c>
    </row>
    <row r="25" spans="3:7" ht="15.75" customHeight="1">
      <c r="C25" s="1" t="s">
        <v>30</v>
      </c>
      <c r="D25">
        <v>25</v>
      </c>
      <c r="E25" s="1" t="s">
        <v>2</v>
      </c>
      <c r="F25">
        <v>2</v>
      </c>
      <c r="G25" s="1" t="s">
        <v>5</v>
      </c>
    </row>
    <row r="26" ht="15.75" customHeight="1"/>
    <row r="27" ht="15.75" customHeight="1"/>
    <row r="28" spans="3:7" ht="15.75" customHeight="1">
      <c r="C28" s="1" t="s">
        <v>31</v>
      </c>
      <c r="E28" s="1" t="s">
        <v>49</v>
      </c>
      <c r="G28" s="1" t="s">
        <v>9</v>
      </c>
    </row>
    <row r="29" spans="2:7" ht="15.75" customHeight="1">
      <c r="B29">
        <v>7</v>
      </c>
      <c r="C29" s="1" t="s">
        <v>32</v>
      </c>
      <c r="D29">
        <v>11</v>
      </c>
      <c r="E29" s="1" t="s">
        <v>7</v>
      </c>
      <c r="G29" s="1" t="s">
        <v>10</v>
      </c>
    </row>
    <row r="30" spans="2:7" ht="15.75" customHeight="1">
      <c r="B30">
        <v>13</v>
      </c>
      <c r="C30" s="1" t="s">
        <v>33</v>
      </c>
      <c r="D30">
        <v>21</v>
      </c>
      <c r="E30" s="1" t="s">
        <v>34</v>
      </c>
      <c r="F30">
        <v>16</v>
      </c>
      <c r="G30" s="1" t="s">
        <v>11</v>
      </c>
    </row>
    <row r="31" ht="15.75" customHeight="1">
      <c r="G31" s="1" t="s">
        <v>35</v>
      </c>
    </row>
    <row r="32" ht="15.75" customHeight="1"/>
    <row r="33" spans="3:7" ht="15.75" customHeight="1">
      <c r="C33" s="1" t="s">
        <v>36</v>
      </c>
      <c r="E33" s="1" t="s">
        <v>39</v>
      </c>
      <c r="G33" s="1" t="s">
        <v>42</v>
      </c>
    </row>
    <row r="34" spans="2:7" ht="15.75" customHeight="1">
      <c r="B34">
        <v>18</v>
      </c>
      <c r="C34" s="1" t="s">
        <v>37</v>
      </c>
      <c r="E34" s="1" t="s">
        <v>40</v>
      </c>
      <c r="G34" s="1" t="s">
        <v>43</v>
      </c>
    </row>
    <row r="35" spans="3:7" ht="15.75" customHeight="1">
      <c r="C35" s="1" t="s">
        <v>38</v>
      </c>
      <c r="E35" s="1" t="s">
        <v>41</v>
      </c>
      <c r="G35" s="1" t="s">
        <v>44</v>
      </c>
    </row>
    <row r="36" ht="15.75">
      <c r="G36" s="1" t="s">
        <v>45</v>
      </c>
    </row>
    <row r="37" ht="15.75" customHeight="1"/>
    <row r="38" spans="3:7" ht="15.75" customHeight="1">
      <c r="C38" s="1" t="s">
        <v>16</v>
      </c>
      <c r="E38" s="1" t="s">
        <v>19</v>
      </c>
      <c r="G38" s="1" t="s">
        <v>50</v>
      </c>
    </row>
    <row r="39" spans="3:7" ht="15.75" customHeight="1">
      <c r="C39" s="1" t="s">
        <v>17</v>
      </c>
      <c r="D39">
        <v>6</v>
      </c>
      <c r="E39" s="1" t="s">
        <v>46</v>
      </c>
      <c r="G39" s="1" t="s">
        <v>47</v>
      </c>
    </row>
    <row r="40" spans="3:7" ht="15.75" customHeight="1">
      <c r="C40" s="1" t="s">
        <v>18</v>
      </c>
      <c r="E40" s="1" t="s">
        <v>20</v>
      </c>
      <c r="G40" s="1" t="s">
        <v>48</v>
      </c>
    </row>
    <row r="41" ht="15.75" customHeight="1"/>
    <row r="42" ht="15.75" customHeight="1"/>
    <row r="43" ht="15.75" customHeight="1">
      <c r="C43" s="3" t="s">
        <v>51</v>
      </c>
    </row>
    <row r="44" spans="3:7" ht="15.75" customHeight="1">
      <c r="C44" s="1" t="s">
        <v>52</v>
      </c>
      <c r="E44" s="1" t="s">
        <v>55</v>
      </c>
      <c r="G44" s="1" t="s">
        <v>58</v>
      </c>
    </row>
    <row r="45" spans="3:7" ht="15.75" customHeight="1">
      <c r="C45" s="1" t="s">
        <v>53</v>
      </c>
      <c r="D45">
        <v>24</v>
      </c>
      <c r="E45" s="1" t="s">
        <v>56</v>
      </c>
      <c r="G45" s="1" t="s">
        <v>59</v>
      </c>
    </row>
    <row r="46" spans="2:7" ht="15.75" customHeight="1">
      <c r="B46">
        <v>28</v>
      </c>
      <c r="C46" s="1" t="s">
        <v>54</v>
      </c>
      <c r="D46">
        <v>30</v>
      </c>
      <c r="E46" s="1" t="s">
        <v>57</v>
      </c>
      <c r="G46" s="1" t="s">
        <v>60</v>
      </c>
    </row>
    <row r="47" ht="15.75" customHeight="1"/>
    <row r="48" ht="15.75" customHeight="1"/>
    <row r="49" spans="3:7" ht="15.75" customHeight="1">
      <c r="C49" s="1" t="s">
        <v>61</v>
      </c>
      <c r="E49" s="1" t="s">
        <v>64</v>
      </c>
      <c r="G49" s="1" t="s">
        <v>3</v>
      </c>
    </row>
    <row r="50" spans="2:7" ht="15.75" customHeight="1">
      <c r="B50">
        <v>12</v>
      </c>
      <c r="C50" s="1" t="s">
        <v>62</v>
      </c>
      <c r="E50" s="1" t="s">
        <v>65</v>
      </c>
      <c r="G50" s="1" t="s">
        <v>67</v>
      </c>
    </row>
    <row r="51" spans="2:7" ht="15.75" customHeight="1">
      <c r="B51">
        <v>11</v>
      </c>
      <c r="C51" s="1" t="s">
        <v>63</v>
      </c>
      <c r="E51" s="1" t="s">
        <v>66</v>
      </c>
      <c r="F51">
        <v>20</v>
      </c>
      <c r="G51" s="1" t="s">
        <v>68</v>
      </c>
    </row>
    <row r="52" ht="15.75" customHeight="1"/>
    <row r="53" ht="15.75" customHeight="1"/>
    <row r="54" spans="3:7" ht="15.75" customHeight="1">
      <c r="C54" s="1" t="s">
        <v>31</v>
      </c>
      <c r="E54" s="1" t="s">
        <v>49</v>
      </c>
      <c r="G54" s="1" t="s">
        <v>39</v>
      </c>
    </row>
    <row r="55" spans="2:7" ht="15.75" customHeight="1">
      <c r="B55">
        <v>2</v>
      </c>
      <c r="C55" s="1" t="s">
        <v>32</v>
      </c>
      <c r="D55">
        <v>5</v>
      </c>
      <c r="E55" s="1" t="s">
        <v>34</v>
      </c>
      <c r="G55" s="1" t="s">
        <v>40</v>
      </c>
    </row>
    <row r="56" spans="2:7" ht="15.75" customHeight="1">
      <c r="B56">
        <v>6</v>
      </c>
      <c r="C56" s="1" t="s">
        <v>69</v>
      </c>
      <c r="D56">
        <v>18</v>
      </c>
      <c r="E56" s="1" t="s">
        <v>8</v>
      </c>
      <c r="F56">
        <v>16</v>
      </c>
      <c r="G56" s="1" t="s">
        <v>41</v>
      </c>
    </row>
    <row r="57" ht="15.75" customHeight="1"/>
    <row r="58" ht="15.75" customHeight="1"/>
    <row r="59" spans="3:7" ht="15.75" customHeight="1">
      <c r="C59" s="1" t="s">
        <v>9</v>
      </c>
      <c r="E59" s="1" t="s">
        <v>13</v>
      </c>
      <c r="G59" s="1" t="s">
        <v>19</v>
      </c>
    </row>
    <row r="60" spans="2:7" ht="15.75" customHeight="1">
      <c r="B60">
        <v>25</v>
      </c>
      <c r="C60" s="1" t="s">
        <v>70</v>
      </c>
      <c r="D60">
        <v>7</v>
      </c>
      <c r="E60" s="1" t="s">
        <v>71</v>
      </c>
      <c r="F60">
        <v>1</v>
      </c>
      <c r="G60" s="1" t="s">
        <v>46</v>
      </c>
    </row>
    <row r="61" spans="2:7" ht="15.75" customHeight="1">
      <c r="B61">
        <v>22</v>
      </c>
      <c r="C61" s="1" t="s">
        <v>35</v>
      </c>
      <c r="D61">
        <v>13</v>
      </c>
      <c r="E61" s="1" t="s">
        <v>29</v>
      </c>
      <c r="F61">
        <v>19</v>
      </c>
      <c r="G61" s="1" t="s">
        <v>72</v>
      </c>
    </row>
    <row r="62" ht="15.75" customHeight="1"/>
    <row r="63" ht="15.75" customHeight="1"/>
    <row r="64" spans="3:5" ht="15.75" customHeight="1">
      <c r="C64" s="1" t="s">
        <v>73</v>
      </c>
      <c r="E64" s="1" t="s">
        <v>50</v>
      </c>
    </row>
    <row r="65" spans="3:5" ht="15.75" customHeight="1">
      <c r="C65" s="1" t="s">
        <v>74</v>
      </c>
      <c r="D65">
        <v>26</v>
      </c>
      <c r="E65" s="1" t="s">
        <v>47</v>
      </c>
    </row>
    <row r="66" spans="3:5" ht="15.75" customHeight="1">
      <c r="C66" s="1" t="s">
        <v>75</v>
      </c>
      <c r="E66" s="1" t="s">
        <v>48</v>
      </c>
    </row>
    <row r="67" ht="15.75" customHeight="1"/>
    <row r="68" ht="15.75" customHeight="1"/>
    <row r="69" ht="15.75" customHeight="1">
      <c r="C69" s="3" t="s">
        <v>141</v>
      </c>
    </row>
    <row r="70" spans="3:7" ht="15.75" customHeight="1">
      <c r="C70" s="1" t="s">
        <v>76</v>
      </c>
      <c r="E70" s="1" t="s">
        <v>79</v>
      </c>
      <c r="G70" s="1" t="s">
        <v>82</v>
      </c>
    </row>
    <row r="71" spans="2:7" ht="15.75" customHeight="1">
      <c r="B71">
        <v>16</v>
      </c>
      <c r="C71" s="1" t="s">
        <v>77</v>
      </c>
      <c r="E71" s="1" t="s">
        <v>80</v>
      </c>
      <c r="G71" s="1" t="s">
        <v>83</v>
      </c>
    </row>
    <row r="72" spans="3:7" ht="15.75" customHeight="1">
      <c r="C72" s="1" t="s">
        <v>78</v>
      </c>
      <c r="E72" s="1" t="s">
        <v>81</v>
      </c>
      <c r="G72" s="1" t="s">
        <v>84</v>
      </c>
    </row>
    <row r="73" ht="15.75" customHeight="1"/>
    <row r="74" ht="15.75" customHeight="1"/>
    <row r="75" spans="3:7" ht="15.75" customHeight="1">
      <c r="C75" s="1" t="s">
        <v>85</v>
      </c>
      <c r="E75" s="1" t="s">
        <v>61</v>
      </c>
      <c r="G75" s="1" t="s">
        <v>64</v>
      </c>
    </row>
    <row r="76" spans="3:7" ht="15.75" customHeight="1">
      <c r="C76" s="1" t="s">
        <v>86</v>
      </c>
      <c r="D76">
        <v>3</v>
      </c>
      <c r="E76" s="1" t="s">
        <v>88</v>
      </c>
      <c r="G76" s="1" t="s">
        <v>65</v>
      </c>
    </row>
    <row r="77" spans="3:7" ht="15.75" customHeight="1">
      <c r="C77" s="1" t="s">
        <v>87</v>
      </c>
      <c r="D77">
        <v>5</v>
      </c>
      <c r="E77" s="1" t="s">
        <v>63</v>
      </c>
      <c r="G77" s="1" t="s">
        <v>66</v>
      </c>
    </row>
    <row r="78" ht="15.75" customHeight="1"/>
    <row r="79" ht="15.75" customHeight="1"/>
    <row r="80" spans="3:7" ht="15.75" customHeight="1">
      <c r="C80" s="1" t="s">
        <v>89</v>
      </c>
      <c r="E80" s="1" t="s">
        <v>92</v>
      </c>
      <c r="G80" s="1" t="s">
        <v>96</v>
      </c>
    </row>
    <row r="81" spans="3:7" ht="15.75" customHeight="1">
      <c r="C81" s="1" t="s">
        <v>90</v>
      </c>
      <c r="D81">
        <v>18</v>
      </c>
      <c r="E81" s="1" t="s">
        <v>93</v>
      </c>
      <c r="G81" s="1" t="s">
        <v>97</v>
      </c>
    </row>
    <row r="82" spans="3:7" ht="15.75" customHeight="1">
      <c r="C82" s="1" t="s">
        <v>91</v>
      </c>
      <c r="E82" s="1" t="s">
        <v>94</v>
      </c>
      <c r="G82" s="1" t="s">
        <v>98</v>
      </c>
    </row>
    <row r="83" ht="15.75" customHeight="1">
      <c r="E83" s="1" t="s">
        <v>95</v>
      </c>
    </row>
    <row r="84" ht="15.75" customHeight="1"/>
    <row r="85" spans="3:7" ht="15.75" customHeight="1">
      <c r="C85" s="1" t="s">
        <v>99</v>
      </c>
      <c r="E85" s="1" t="s">
        <v>52</v>
      </c>
      <c r="G85" s="1" t="s">
        <v>104</v>
      </c>
    </row>
    <row r="86" spans="3:7" ht="15.75" customHeight="1">
      <c r="C86" s="1" t="s">
        <v>100</v>
      </c>
      <c r="D86">
        <v>6</v>
      </c>
      <c r="E86" s="1" t="s">
        <v>102</v>
      </c>
      <c r="F86">
        <v>8</v>
      </c>
      <c r="G86" s="1" t="s">
        <v>56</v>
      </c>
    </row>
    <row r="87" spans="3:7" ht="15.75" customHeight="1">
      <c r="C87" s="1" t="s">
        <v>101</v>
      </c>
      <c r="E87" s="1" t="s">
        <v>103</v>
      </c>
      <c r="G87" s="1" t="s">
        <v>60</v>
      </c>
    </row>
    <row r="88" ht="15.75" customHeight="1"/>
    <row r="89" ht="15.75" customHeight="1"/>
    <row r="90" spans="3:7" ht="15.75" customHeight="1">
      <c r="C90" s="1" t="s">
        <v>105</v>
      </c>
      <c r="E90" s="1" t="s">
        <v>13</v>
      </c>
      <c r="G90" s="1" t="s">
        <v>109</v>
      </c>
    </row>
    <row r="91" spans="2:7" ht="15.75" customHeight="1">
      <c r="B91">
        <v>14</v>
      </c>
      <c r="C91" s="1" t="s">
        <v>106</v>
      </c>
      <c r="D91">
        <v>2</v>
      </c>
      <c r="E91" s="1" t="s">
        <v>71</v>
      </c>
      <c r="F91">
        <v>9</v>
      </c>
      <c r="G91" s="1" t="s">
        <v>110</v>
      </c>
    </row>
    <row r="92" spans="2:7" ht="15.75" customHeight="1">
      <c r="B92">
        <v>19</v>
      </c>
      <c r="C92" s="1" t="s">
        <v>107</v>
      </c>
      <c r="D92">
        <v>10</v>
      </c>
      <c r="E92" s="1" t="s">
        <v>108</v>
      </c>
      <c r="F92">
        <v>12</v>
      </c>
      <c r="G92" s="1" t="s">
        <v>111</v>
      </c>
    </row>
    <row r="93" ht="15.75" customHeight="1"/>
    <row r="94" ht="15.75" customHeight="1"/>
    <row r="95" ht="15.75" customHeight="1">
      <c r="C95" s="3" t="s">
        <v>112</v>
      </c>
    </row>
    <row r="96" spans="3:7" ht="15.75" customHeight="1">
      <c r="C96" s="1" t="s">
        <v>113</v>
      </c>
      <c r="E96" s="1" t="s">
        <v>61</v>
      </c>
      <c r="G96" s="1" t="s">
        <v>64</v>
      </c>
    </row>
    <row r="97" spans="2:7" ht="15.75" customHeight="1">
      <c r="B97">
        <v>12</v>
      </c>
      <c r="C97" s="1" t="s">
        <v>114</v>
      </c>
      <c r="D97">
        <v>1</v>
      </c>
      <c r="E97" s="1" t="s">
        <v>63</v>
      </c>
      <c r="F97">
        <v>3</v>
      </c>
      <c r="G97" s="1" t="s">
        <v>118</v>
      </c>
    </row>
    <row r="98" spans="3:7" ht="15.75" customHeight="1">
      <c r="C98" s="1" t="s">
        <v>115</v>
      </c>
      <c r="D98">
        <v>8</v>
      </c>
      <c r="E98" s="1" t="s">
        <v>117</v>
      </c>
      <c r="F98">
        <v>9</v>
      </c>
      <c r="G98" s="1" t="s">
        <v>119</v>
      </c>
    </row>
    <row r="99" spans="2:3" ht="15.75" customHeight="1">
      <c r="B99">
        <v>11</v>
      </c>
      <c r="C99" s="1" t="s">
        <v>116</v>
      </c>
    </row>
    <row r="100" ht="15.75" customHeight="1"/>
    <row r="101" spans="3:7" ht="15.75" customHeight="1">
      <c r="C101" s="1" t="s">
        <v>120</v>
      </c>
      <c r="E101" s="1" t="s">
        <v>9</v>
      </c>
      <c r="G101" s="1" t="s">
        <v>13</v>
      </c>
    </row>
    <row r="102" spans="2:7" ht="15.75" customHeight="1">
      <c r="B102">
        <v>10</v>
      </c>
      <c r="C102" s="1" t="s">
        <v>121</v>
      </c>
      <c r="D102">
        <v>6</v>
      </c>
      <c r="E102" s="1" t="s">
        <v>123</v>
      </c>
      <c r="F102">
        <v>5</v>
      </c>
      <c r="G102" s="1" t="s">
        <v>125</v>
      </c>
    </row>
    <row r="103" spans="3:7" ht="15.75" customHeight="1">
      <c r="C103" s="1" t="s">
        <v>122</v>
      </c>
      <c r="D103">
        <v>14</v>
      </c>
      <c r="E103" s="1" t="s">
        <v>91</v>
      </c>
      <c r="G103" s="1" t="s">
        <v>126</v>
      </c>
    </row>
    <row r="104" ht="15.75" customHeight="1">
      <c r="E104" s="1" t="s">
        <v>124</v>
      </c>
    </row>
    <row r="105" ht="15.75" customHeight="1"/>
    <row r="106" ht="15.75" customHeight="1"/>
    <row r="107" ht="15.75" customHeight="1">
      <c r="C107" s="3" t="s">
        <v>127</v>
      </c>
    </row>
    <row r="108" spans="3:5" ht="15.75" customHeight="1">
      <c r="C108" s="1" t="s">
        <v>61</v>
      </c>
      <c r="E108" s="1" t="s">
        <v>64</v>
      </c>
    </row>
    <row r="109" spans="3:5" ht="15.75" customHeight="1">
      <c r="C109" s="1" t="s">
        <v>128</v>
      </c>
      <c r="E109" s="1" t="s">
        <v>130</v>
      </c>
    </row>
    <row r="110" spans="3:5" ht="15.75" customHeight="1">
      <c r="C110" s="1" t="s">
        <v>129</v>
      </c>
      <c r="E110" s="1" t="s">
        <v>131</v>
      </c>
    </row>
    <row r="111" ht="15.75" customHeight="1"/>
    <row r="112" ht="15.75" customHeight="1"/>
    <row r="113" ht="15.75" customHeight="1"/>
    <row r="114" ht="15.75" customHeight="1"/>
    <row r="115" ht="15.75" customHeight="1"/>
  </sheetData>
  <mergeCells count="1">
    <mergeCell ref="C1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6" width="14.28125" style="0" customWidth="1"/>
  </cols>
  <sheetData>
    <row r="1" spans="1:6" ht="18">
      <c r="A1" s="52" t="s">
        <v>134</v>
      </c>
      <c r="B1" s="53"/>
      <c r="C1" s="53"/>
      <c r="D1" s="54" t="s">
        <v>135</v>
      </c>
      <c r="E1" s="54"/>
      <c r="F1" s="54"/>
    </row>
    <row r="2" spans="1:6" ht="18">
      <c r="A2" s="7" t="s">
        <v>133</v>
      </c>
      <c r="B2" s="5"/>
      <c r="C2" s="5"/>
      <c r="D2" s="6"/>
      <c r="E2" s="6"/>
      <c r="F2" s="6"/>
    </row>
    <row r="3" spans="1:6" ht="18">
      <c r="A3" s="8"/>
      <c r="B3" s="8"/>
      <c r="C3" s="9"/>
      <c r="E3" s="6"/>
      <c r="F3" s="6"/>
    </row>
    <row r="4" spans="5:6" ht="18">
      <c r="E4" s="6"/>
      <c r="F4" s="6"/>
    </row>
    <row r="5" spans="1:6" ht="18">
      <c r="A5" s="7"/>
      <c r="B5" s="53" t="s">
        <v>136</v>
      </c>
      <c r="C5" s="5" t="s">
        <v>137</v>
      </c>
      <c r="D5" s="6"/>
      <c r="E5" s="6"/>
      <c r="F5" s="6"/>
    </row>
    <row r="6" spans="1:6" ht="18.75" thickBot="1">
      <c r="A6" s="10"/>
      <c r="B6" s="11"/>
      <c r="C6" s="11"/>
      <c r="D6" s="6"/>
      <c r="E6" s="6"/>
      <c r="F6" s="6"/>
    </row>
    <row r="7" spans="1:6" ht="16.5" customHeight="1">
      <c r="A7" s="12">
        <v>11</v>
      </c>
      <c r="B7" s="13" t="s">
        <v>3</v>
      </c>
      <c r="C7" s="14"/>
      <c r="D7" s="15" t="s">
        <v>3</v>
      </c>
      <c r="E7" s="16"/>
      <c r="F7" s="16"/>
    </row>
    <row r="8" spans="1:6" ht="16.5" customHeight="1" thickBot="1">
      <c r="A8" s="17">
        <v>82</v>
      </c>
      <c r="B8" s="18" t="s">
        <v>16</v>
      </c>
      <c r="C8" s="19"/>
      <c r="D8" s="20" t="s">
        <v>179</v>
      </c>
      <c r="E8" s="21" t="s">
        <v>3</v>
      </c>
      <c r="F8" s="16"/>
    </row>
    <row r="9" spans="1:6" ht="16.5" customHeight="1">
      <c r="A9" s="22">
        <v>82</v>
      </c>
      <c r="B9" s="23" t="s">
        <v>19</v>
      </c>
      <c r="C9" s="24"/>
      <c r="D9" s="25" t="s">
        <v>9</v>
      </c>
      <c r="E9" s="26" t="s">
        <v>179</v>
      </c>
      <c r="F9" s="27"/>
    </row>
    <row r="10" spans="1:6" ht="16.5" customHeight="1" thickBot="1">
      <c r="A10" s="28">
        <v>42</v>
      </c>
      <c r="B10" s="29" t="s">
        <v>9</v>
      </c>
      <c r="C10" s="30"/>
      <c r="D10" s="16" t="s">
        <v>179</v>
      </c>
      <c r="E10" s="26"/>
      <c r="F10" s="21" t="s">
        <v>0</v>
      </c>
    </row>
    <row r="11" spans="1:7" ht="16.5" customHeight="1">
      <c r="A11" s="31">
        <v>55</v>
      </c>
      <c r="B11" s="32" t="s">
        <v>6</v>
      </c>
      <c r="C11" s="33"/>
      <c r="D11" s="15" t="s">
        <v>6</v>
      </c>
      <c r="E11" s="26"/>
      <c r="F11" s="27" t="s">
        <v>181</v>
      </c>
      <c r="G11" s="42"/>
    </row>
    <row r="12" spans="1:6" ht="16.5" customHeight="1" thickBot="1">
      <c r="A12" s="34">
        <v>82</v>
      </c>
      <c r="B12" s="35" t="s">
        <v>22</v>
      </c>
      <c r="C12" s="36"/>
      <c r="D12" s="20" t="s">
        <v>180</v>
      </c>
      <c r="E12" s="21" t="s">
        <v>0</v>
      </c>
      <c r="F12" s="51"/>
    </row>
    <row r="13" spans="1:6" ht="16.5" customHeight="1">
      <c r="A13" s="12">
        <v>80</v>
      </c>
      <c r="B13" s="13" t="s">
        <v>13</v>
      </c>
      <c r="C13" s="14"/>
      <c r="D13" s="25" t="s">
        <v>0</v>
      </c>
      <c r="E13" s="16" t="s">
        <v>179</v>
      </c>
      <c r="F13" s="27"/>
    </row>
    <row r="14" spans="1:6" ht="16.5" customHeight="1" thickBot="1">
      <c r="A14" s="17">
        <v>33</v>
      </c>
      <c r="B14" s="18" t="s">
        <v>0</v>
      </c>
      <c r="C14" s="19"/>
      <c r="D14" s="16" t="s">
        <v>179</v>
      </c>
      <c r="E14" s="16"/>
      <c r="F14" s="27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 transitionEvaluation="1">
    <pageSetUpPr fitToPage="1"/>
  </sheetPr>
  <dimension ref="A1:O181"/>
  <sheetViews>
    <sheetView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60" customWidth="1"/>
    <col min="2" max="2" width="7.7109375" style="60" customWidth="1"/>
    <col min="3" max="3" width="26.7109375" style="60" customWidth="1"/>
    <col min="4" max="4" width="13.7109375" style="60" customWidth="1"/>
    <col min="5" max="5" width="14.00390625" style="60" customWidth="1"/>
    <col min="6" max="10" width="7.421875" style="60" customWidth="1"/>
    <col min="11" max="12" width="3.7109375" style="60" customWidth="1"/>
    <col min="13" max="13" width="4.57421875" style="60" customWidth="1"/>
    <col min="14" max="14" width="5.00390625" style="60" customWidth="1"/>
    <col min="15" max="15" width="3.57421875" style="60" customWidth="1"/>
    <col min="16" max="16384" width="12.57421875" style="60" customWidth="1"/>
  </cols>
  <sheetData>
    <row r="1" spans="1:15" ht="18.75" customHeight="1">
      <c r="A1" s="56"/>
      <c r="B1" s="57" t="s">
        <v>155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8" customHeight="1">
      <c r="A2" s="56"/>
      <c r="D2" s="61"/>
      <c r="E2" s="61"/>
      <c r="F2" s="62"/>
      <c r="G2" s="63" t="s">
        <v>156</v>
      </c>
      <c r="H2" s="64"/>
      <c r="I2" s="128" t="s">
        <v>182</v>
      </c>
      <c r="J2" s="129"/>
      <c r="K2" s="129"/>
      <c r="L2" s="129"/>
      <c r="M2" s="129"/>
      <c r="N2" s="130"/>
      <c r="O2" s="59"/>
    </row>
    <row r="3" spans="1:15" ht="19.5" customHeight="1">
      <c r="A3" s="56"/>
      <c r="B3" s="68" t="s">
        <v>157</v>
      </c>
      <c r="D3" s="61"/>
      <c r="E3" s="61"/>
      <c r="F3" s="62"/>
      <c r="G3" s="63" t="s">
        <v>158</v>
      </c>
      <c r="H3" s="64"/>
      <c r="I3" s="128" t="s">
        <v>73</v>
      </c>
      <c r="J3" s="129"/>
      <c r="K3" s="129"/>
      <c r="L3" s="129"/>
      <c r="M3" s="129"/>
      <c r="N3" s="130"/>
      <c r="O3" s="59"/>
    </row>
    <row r="4" spans="1:15" ht="18.75" customHeight="1">
      <c r="A4" s="56"/>
      <c r="B4" s="61"/>
      <c r="C4" s="61" t="s">
        <v>159</v>
      </c>
      <c r="D4" s="61"/>
      <c r="E4" s="61"/>
      <c r="F4" s="61"/>
      <c r="G4" s="63" t="s">
        <v>160</v>
      </c>
      <c r="H4" s="69"/>
      <c r="I4" s="128" t="s">
        <v>186</v>
      </c>
      <c r="J4" s="128"/>
      <c r="K4" s="128"/>
      <c r="L4" s="128"/>
      <c r="M4" s="128"/>
      <c r="N4" s="131"/>
      <c r="O4" s="59"/>
    </row>
    <row r="5" spans="1:15" ht="18" customHeight="1">
      <c r="A5" s="56"/>
      <c r="B5" s="61"/>
      <c r="C5" s="61"/>
      <c r="D5" s="61"/>
      <c r="E5" s="61"/>
      <c r="F5" s="61"/>
      <c r="G5" s="63" t="s">
        <v>161</v>
      </c>
      <c r="H5" s="64"/>
      <c r="I5" s="132">
        <v>39411</v>
      </c>
      <c r="J5" s="133"/>
      <c r="K5" s="133"/>
      <c r="L5" s="70" t="s">
        <v>162</v>
      </c>
      <c r="M5" s="128" t="s">
        <v>183</v>
      </c>
      <c r="N5" s="131"/>
      <c r="O5" s="59"/>
    </row>
    <row r="6" spans="1:15" ht="15.75" thickBot="1">
      <c r="A6" s="56"/>
      <c r="C6" s="71" t="s">
        <v>163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59"/>
    </row>
    <row r="7" spans="1:15" ht="22.5" customHeight="1" thickBot="1">
      <c r="A7" s="56"/>
      <c r="B7" s="72" t="s">
        <v>164</v>
      </c>
      <c r="C7" s="65" t="s">
        <v>3</v>
      </c>
      <c r="D7" s="66"/>
      <c r="E7" s="67"/>
      <c r="F7" s="73" t="s">
        <v>165</v>
      </c>
      <c r="G7" s="134" t="s">
        <v>16</v>
      </c>
      <c r="H7" s="135"/>
      <c r="I7" s="135"/>
      <c r="J7" s="135"/>
      <c r="K7" s="135"/>
      <c r="L7" s="135"/>
      <c r="M7" s="135"/>
      <c r="N7" s="136"/>
      <c r="O7" s="59"/>
    </row>
    <row r="8" spans="1:15" ht="18.75" customHeight="1" thickBot="1">
      <c r="A8" s="56"/>
      <c r="B8" s="74" t="s">
        <v>142</v>
      </c>
      <c r="C8" s="138" t="s">
        <v>4</v>
      </c>
      <c r="D8" s="139"/>
      <c r="E8" s="140"/>
      <c r="F8" s="75" t="s">
        <v>143</v>
      </c>
      <c r="G8" s="137" t="s">
        <v>18</v>
      </c>
      <c r="H8" s="129"/>
      <c r="I8" s="129"/>
      <c r="J8" s="129"/>
      <c r="K8" s="129"/>
      <c r="L8" s="129"/>
      <c r="M8" s="129"/>
      <c r="N8" s="130"/>
      <c r="O8" s="59"/>
    </row>
    <row r="9" spans="1:15" ht="19.5" customHeight="1" thickBot="1">
      <c r="A9" s="56"/>
      <c r="B9" s="76" t="s">
        <v>144</v>
      </c>
      <c r="C9" s="138" t="s">
        <v>5</v>
      </c>
      <c r="D9" s="139"/>
      <c r="E9" s="140"/>
      <c r="F9" s="75" t="s">
        <v>145</v>
      </c>
      <c r="G9" s="137" t="s">
        <v>17</v>
      </c>
      <c r="H9" s="129"/>
      <c r="I9" s="129"/>
      <c r="J9" s="129"/>
      <c r="K9" s="129"/>
      <c r="L9" s="129"/>
      <c r="M9" s="129"/>
      <c r="N9" s="130"/>
      <c r="O9" s="59"/>
    </row>
    <row r="10" spans="1:15" ht="15" customHeight="1" thickBot="1">
      <c r="A10" s="56"/>
      <c r="B10" s="77" t="s">
        <v>166</v>
      </c>
      <c r="C10" s="78"/>
      <c r="D10" s="79"/>
      <c r="E10" s="80"/>
      <c r="F10" s="81" t="s">
        <v>166</v>
      </c>
      <c r="G10" s="82"/>
      <c r="H10" s="83"/>
      <c r="I10" s="83"/>
      <c r="J10" s="83"/>
      <c r="K10" s="83"/>
      <c r="L10" s="83"/>
      <c r="M10" s="83"/>
      <c r="N10" s="83"/>
      <c r="O10" s="59"/>
    </row>
    <row r="11" spans="1:15" ht="20.25" customHeight="1" thickBot="1">
      <c r="A11" s="56"/>
      <c r="B11" s="74"/>
      <c r="C11" s="138" t="s">
        <v>4</v>
      </c>
      <c r="D11" s="139"/>
      <c r="E11" s="140"/>
      <c r="F11" s="75"/>
      <c r="G11" s="137" t="s">
        <v>18</v>
      </c>
      <c r="H11" s="129"/>
      <c r="I11" s="129"/>
      <c r="J11" s="129"/>
      <c r="K11" s="129"/>
      <c r="L11" s="129"/>
      <c r="M11" s="129"/>
      <c r="N11" s="130"/>
      <c r="O11" s="59"/>
    </row>
    <row r="12" spans="1:15" ht="21.75" customHeight="1" thickBot="1">
      <c r="A12" s="56"/>
      <c r="B12" s="84"/>
      <c r="C12" s="138" t="s">
        <v>5</v>
      </c>
      <c r="D12" s="139"/>
      <c r="E12" s="140"/>
      <c r="F12" s="75"/>
      <c r="G12" s="137" t="s">
        <v>17</v>
      </c>
      <c r="H12" s="129"/>
      <c r="I12" s="129"/>
      <c r="J12" s="129"/>
      <c r="K12" s="129"/>
      <c r="L12" s="129"/>
      <c r="M12" s="129"/>
      <c r="N12" s="130"/>
      <c r="O12" s="59"/>
    </row>
    <row r="13" spans="1:15" ht="19.5" customHeight="1">
      <c r="A13" s="56"/>
      <c r="B13" s="61"/>
      <c r="C13" s="61"/>
      <c r="D13" s="61"/>
      <c r="E13" s="61"/>
      <c r="F13" s="71" t="s">
        <v>167</v>
      </c>
      <c r="G13" s="71"/>
      <c r="H13" s="71"/>
      <c r="I13" s="71"/>
      <c r="J13" s="61"/>
      <c r="K13" s="61"/>
      <c r="L13" s="61"/>
      <c r="M13" s="85"/>
      <c r="N13" s="62"/>
      <c r="O13" s="59"/>
    </row>
    <row r="14" spans="1:15" ht="17.25" customHeight="1">
      <c r="A14" s="56"/>
      <c r="B14" s="86" t="s">
        <v>168</v>
      </c>
      <c r="C14" s="61"/>
      <c r="D14" s="61"/>
      <c r="E14" s="61"/>
      <c r="F14" s="87" t="s">
        <v>169</v>
      </c>
      <c r="G14" s="87" t="s">
        <v>170</v>
      </c>
      <c r="H14" s="87" t="s">
        <v>171</v>
      </c>
      <c r="I14" s="87" t="s">
        <v>172</v>
      </c>
      <c r="J14" s="87" t="s">
        <v>173</v>
      </c>
      <c r="K14" s="88" t="s">
        <v>174</v>
      </c>
      <c r="L14" s="89"/>
      <c r="M14" s="90" t="s">
        <v>146</v>
      </c>
      <c r="N14" s="91" t="s">
        <v>147</v>
      </c>
      <c r="O14" s="59"/>
    </row>
    <row r="15" spans="1:15" ht="18.75" customHeight="1">
      <c r="A15" s="56"/>
      <c r="B15" s="92" t="s">
        <v>148</v>
      </c>
      <c r="C15" s="93" t="str">
        <f>IF(+C8&gt;"",C8&amp;" - "&amp;G8,"")</f>
        <v>Ismo Lallo - Harri Laine</v>
      </c>
      <c r="D15" s="94"/>
      <c r="E15" s="95"/>
      <c r="F15" s="96">
        <v>2</v>
      </c>
      <c r="G15" s="96">
        <v>-7</v>
      </c>
      <c r="H15" s="96">
        <v>5</v>
      </c>
      <c r="I15" s="96">
        <v>-9</v>
      </c>
      <c r="J15" s="96">
        <v>6</v>
      </c>
      <c r="K15" s="97">
        <f>COUNTIF(F15:J15,"&gt;0")</f>
        <v>3</v>
      </c>
      <c r="L15" s="98">
        <f>COUNTIF(F15:J15,"&lt;0")</f>
        <v>2</v>
      </c>
      <c r="M15" s="99">
        <f aca="true" t="shared" si="0" ref="M15:N19">IF(K15=3,1,"")</f>
        <v>1</v>
      </c>
      <c r="N15" s="99">
        <f t="shared" si="0"/>
      </c>
      <c r="O15" s="59"/>
    </row>
    <row r="16" spans="1:15" ht="18.75" customHeight="1">
      <c r="A16" s="56"/>
      <c r="B16" s="92" t="s">
        <v>149</v>
      </c>
      <c r="C16" s="93" t="str">
        <f>IF(C9&gt;"",C9&amp;" - "&amp;G9,"")</f>
        <v>Matti Nyyssönen - Risto Pitkänen</v>
      </c>
      <c r="D16" s="100"/>
      <c r="E16" s="95"/>
      <c r="F16" s="101">
        <v>8</v>
      </c>
      <c r="G16" s="96">
        <v>-8</v>
      </c>
      <c r="H16" s="96">
        <v>2</v>
      </c>
      <c r="I16" s="96">
        <v>6</v>
      </c>
      <c r="J16" s="96"/>
      <c r="K16" s="97">
        <f>COUNTIF(F16:J16,"&gt;0")</f>
        <v>3</v>
      </c>
      <c r="L16" s="98">
        <f>COUNTIF(F16:J16,"&lt;0")</f>
        <v>1</v>
      </c>
      <c r="M16" s="99">
        <f t="shared" si="0"/>
        <v>1</v>
      </c>
      <c r="N16" s="99">
        <f t="shared" si="0"/>
      </c>
      <c r="O16" s="59"/>
    </row>
    <row r="17" spans="1:15" ht="18.75" customHeight="1">
      <c r="A17" s="56"/>
      <c r="B17" s="102" t="s">
        <v>175</v>
      </c>
      <c r="C17" s="103" t="str">
        <f>IF(C11&gt;"",C11&amp;" / "&amp;C12,"")</f>
        <v>Ismo Lallo / Matti Nyyssönen</v>
      </c>
      <c r="D17" s="104" t="str">
        <f>IF(G11&gt;"",G11&amp;" / "&amp;G12,"")</f>
        <v>Harri Laine / Risto Pitkänen</v>
      </c>
      <c r="E17" s="105"/>
      <c r="F17" s="106">
        <v>6</v>
      </c>
      <c r="G17" s="107">
        <v>10</v>
      </c>
      <c r="H17" s="108">
        <v>6</v>
      </c>
      <c r="I17" s="108"/>
      <c r="J17" s="108"/>
      <c r="K17" s="97">
        <f>COUNTIF(F17:J17,"&gt;0")</f>
        <v>3</v>
      </c>
      <c r="L17" s="98">
        <f>COUNTIF(F17:J17,"&lt;0")</f>
        <v>0</v>
      </c>
      <c r="M17" s="99">
        <f t="shared" si="0"/>
        <v>1</v>
      </c>
      <c r="N17" s="99">
        <f t="shared" si="0"/>
      </c>
      <c r="O17" s="59"/>
    </row>
    <row r="18" spans="1:15" ht="19.5" customHeight="1">
      <c r="A18" s="56"/>
      <c r="B18" s="92" t="s">
        <v>151</v>
      </c>
      <c r="C18" s="93" t="str">
        <f>IF(+C8&gt;"",C8&amp;" - "&amp;G9,"")</f>
        <v>Ismo Lallo - Risto Pitkänen</v>
      </c>
      <c r="D18" s="100"/>
      <c r="E18" s="95"/>
      <c r="F18" s="109"/>
      <c r="G18" s="96"/>
      <c r="H18" s="96"/>
      <c r="I18" s="96"/>
      <c r="J18" s="96"/>
      <c r="K18" s="97">
        <f>COUNTIF(F18:J18,"&gt;0")</f>
        <v>0</v>
      </c>
      <c r="L18" s="98">
        <f>COUNTIF(F18:J18,"&lt;0")</f>
        <v>0</v>
      </c>
      <c r="M18" s="99">
        <f t="shared" si="0"/>
      </c>
      <c r="N18" s="99">
        <f t="shared" si="0"/>
      </c>
      <c r="O18" s="59"/>
    </row>
    <row r="19" spans="1:15" ht="19.5" customHeight="1" thickBot="1">
      <c r="A19" s="56"/>
      <c r="B19" s="92" t="s">
        <v>150</v>
      </c>
      <c r="C19" s="93" t="str">
        <f>IF(+C9&gt;"",C9&amp;" - "&amp;G8,"")</f>
        <v>Matti Nyyssönen - Harri Laine</v>
      </c>
      <c r="D19" s="100"/>
      <c r="E19" s="95"/>
      <c r="F19" s="110"/>
      <c r="G19" s="110"/>
      <c r="H19" s="110"/>
      <c r="I19" s="110"/>
      <c r="J19" s="110"/>
      <c r="K19" s="97">
        <f>COUNTIF(F19:J19,"&gt;0")</f>
        <v>0</v>
      </c>
      <c r="L19" s="98">
        <f>COUNTIF(F19:J19,"&lt;0")</f>
        <v>0</v>
      </c>
      <c r="M19" s="99">
        <f t="shared" si="0"/>
      </c>
      <c r="N19" s="99">
        <f t="shared" si="0"/>
      </c>
      <c r="O19" s="59"/>
    </row>
    <row r="20" spans="1:15" ht="21.75" customHeight="1" thickBot="1">
      <c r="A20" s="56"/>
      <c r="B20" s="61"/>
      <c r="C20" s="61"/>
      <c r="D20" s="61"/>
      <c r="E20" s="61"/>
      <c r="F20" s="61"/>
      <c r="G20" s="61"/>
      <c r="H20" s="61"/>
      <c r="I20" s="111" t="s">
        <v>176</v>
      </c>
      <c r="J20" s="112"/>
      <c r="K20" s="97">
        <f>SUM(K15:K19)</f>
        <v>9</v>
      </c>
      <c r="L20" s="113">
        <f>SUM(L15:L19)</f>
        <v>3</v>
      </c>
      <c r="M20" s="114">
        <f>IF(SUM(M15:M19)&gt;=3,3,SUM(M15:M19))</f>
        <v>3</v>
      </c>
      <c r="N20" s="115">
        <f>IF(SUM(N15:N19)&gt;=3,3,SUM(N15:N19))</f>
        <v>0</v>
      </c>
      <c r="O20" s="59"/>
    </row>
    <row r="21" spans="1:15" ht="15.75">
      <c r="A21" s="56"/>
      <c r="B21" s="86" t="s">
        <v>177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9"/>
    </row>
    <row r="22" spans="1:15" ht="15">
      <c r="A22" s="56"/>
      <c r="B22" s="61" t="s">
        <v>152</v>
      </c>
      <c r="C22" s="61"/>
      <c r="D22" s="61" t="s">
        <v>153</v>
      </c>
      <c r="F22" s="61"/>
      <c r="G22" s="61" t="s">
        <v>154</v>
      </c>
      <c r="I22" s="61"/>
      <c r="J22" s="60" t="s">
        <v>178</v>
      </c>
      <c r="L22" s="61"/>
      <c r="M22" s="61"/>
      <c r="N22" s="61"/>
      <c r="O22" s="59"/>
    </row>
    <row r="23" spans="1:15" ht="18.75" thickBot="1">
      <c r="A23" s="56"/>
      <c r="B23" s="61"/>
      <c r="C23" s="61"/>
      <c r="D23" s="61"/>
      <c r="E23" s="61"/>
      <c r="F23" s="61"/>
      <c r="G23" s="61"/>
      <c r="H23" s="61"/>
      <c r="I23" s="61"/>
      <c r="J23" s="125" t="str">
        <f>IF(M20=3,C7,IF(N20=3,G7,""))</f>
        <v>TuKa</v>
      </c>
      <c r="K23" s="126"/>
      <c r="L23" s="126"/>
      <c r="M23" s="126"/>
      <c r="N23" s="127"/>
      <c r="O23" s="59"/>
    </row>
    <row r="24" spans="1:15" ht="18">
      <c r="A24" s="56"/>
      <c r="B24" s="116"/>
      <c r="C24" s="116"/>
      <c r="D24" s="116"/>
      <c r="E24" s="116"/>
      <c r="F24" s="116"/>
      <c r="G24" s="116"/>
      <c r="H24" s="116"/>
      <c r="I24" s="116"/>
      <c r="J24" s="117"/>
      <c r="K24" s="117"/>
      <c r="L24" s="117"/>
      <c r="M24" s="117"/>
      <c r="N24" s="118"/>
      <c r="O24" s="59"/>
    </row>
    <row r="25" spans="1:15" ht="9" customHeight="1">
      <c r="A25" s="56"/>
      <c r="B25" s="119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59"/>
    </row>
    <row r="27" spans="2:14" ht="15.75">
      <c r="B27" s="57" t="s">
        <v>155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4:14" ht="15.75">
      <c r="D28" s="61"/>
      <c r="E28" s="61"/>
      <c r="F28" s="62"/>
      <c r="G28" s="63" t="s">
        <v>156</v>
      </c>
      <c r="H28" s="64"/>
      <c r="I28" s="128" t="s">
        <v>182</v>
      </c>
      <c r="J28" s="129"/>
      <c r="K28" s="129"/>
      <c r="L28" s="129"/>
      <c r="M28" s="129"/>
      <c r="N28" s="130"/>
    </row>
    <row r="29" spans="2:14" ht="20.25">
      <c r="B29" s="68" t="s">
        <v>157</v>
      </c>
      <c r="D29" s="61"/>
      <c r="E29" s="61"/>
      <c r="F29" s="62"/>
      <c r="G29" s="63" t="s">
        <v>158</v>
      </c>
      <c r="H29" s="64"/>
      <c r="I29" s="128" t="s">
        <v>73</v>
      </c>
      <c r="J29" s="129"/>
      <c r="K29" s="129"/>
      <c r="L29" s="129"/>
      <c r="M29" s="129"/>
      <c r="N29" s="130"/>
    </row>
    <row r="30" spans="2:14" ht="15.75">
      <c r="B30" s="61"/>
      <c r="C30" s="61" t="s">
        <v>159</v>
      </c>
      <c r="D30" s="61"/>
      <c r="E30" s="61"/>
      <c r="F30" s="61"/>
      <c r="G30" s="63" t="s">
        <v>160</v>
      </c>
      <c r="H30" s="69"/>
      <c r="I30" s="128" t="s">
        <v>186</v>
      </c>
      <c r="J30" s="128"/>
      <c r="K30" s="128"/>
      <c r="L30" s="128"/>
      <c r="M30" s="128"/>
      <c r="N30" s="131"/>
    </row>
    <row r="31" spans="2:14" ht="15.75">
      <c r="B31" s="61"/>
      <c r="C31" s="61"/>
      <c r="D31" s="61"/>
      <c r="E31" s="61"/>
      <c r="F31" s="61"/>
      <c r="G31" s="63" t="s">
        <v>161</v>
      </c>
      <c r="H31" s="64"/>
      <c r="I31" s="132">
        <v>39411</v>
      </c>
      <c r="J31" s="133"/>
      <c r="K31" s="133"/>
      <c r="L31" s="70" t="s">
        <v>162</v>
      </c>
      <c r="M31" s="128" t="s">
        <v>183</v>
      </c>
      <c r="N31" s="131"/>
    </row>
    <row r="32" spans="3:14" ht="15.75" thickBot="1">
      <c r="C32" s="71" t="s">
        <v>163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6.5" thickBot="1">
      <c r="B33" s="72" t="s">
        <v>164</v>
      </c>
      <c r="C33" s="65" t="s">
        <v>19</v>
      </c>
      <c r="D33" s="66"/>
      <c r="E33" s="67"/>
      <c r="F33" s="73" t="s">
        <v>165</v>
      </c>
      <c r="G33" s="134" t="s">
        <v>9</v>
      </c>
      <c r="H33" s="135"/>
      <c r="I33" s="135"/>
      <c r="J33" s="135"/>
      <c r="K33" s="135"/>
      <c r="L33" s="135"/>
      <c r="M33" s="135"/>
      <c r="N33" s="136"/>
    </row>
    <row r="34" spans="2:14" ht="15.75" thickBot="1">
      <c r="B34" s="74" t="s">
        <v>142</v>
      </c>
      <c r="C34" s="138" t="s">
        <v>20</v>
      </c>
      <c r="D34" s="139"/>
      <c r="E34" s="140"/>
      <c r="F34" s="75" t="s">
        <v>143</v>
      </c>
      <c r="G34" s="137" t="s">
        <v>12</v>
      </c>
      <c r="H34" s="129"/>
      <c r="I34" s="129"/>
      <c r="J34" s="129"/>
      <c r="K34" s="129"/>
      <c r="L34" s="129"/>
      <c r="M34" s="129"/>
      <c r="N34" s="130"/>
    </row>
    <row r="35" spans="2:14" ht="15.75" thickBot="1">
      <c r="B35" s="76" t="s">
        <v>144</v>
      </c>
      <c r="C35" s="138" t="s">
        <v>21</v>
      </c>
      <c r="D35" s="139"/>
      <c r="E35" s="140"/>
      <c r="F35" s="75" t="s">
        <v>145</v>
      </c>
      <c r="G35" s="137" t="s">
        <v>10</v>
      </c>
      <c r="H35" s="129"/>
      <c r="I35" s="129"/>
      <c r="J35" s="129"/>
      <c r="K35" s="129"/>
      <c r="L35" s="129"/>
      <c r="M35" s="129"/>
      <c r="N35" s="130"/>
    </row>
    <row r="36" spans="2:14" ht="15.75" thickBot="1">
      <c r="B36" s="77" t="s">
        <v>166</v>
      </c>
      <c r="C36" s="78"/>
      <c r="D36" s="79"/>
      <c r="E36" s="80"/>
      <c r="F36" s="81" t="s">
        <v>166</v>
      </c>
      <c r="G36" s="82"/>
      <c r="H36" s="83"/>
      <c r="I36" s="83"/>
      <c r="J36" s="83"/>
      <c r="K36" s="83"/>
      <c r="L36" s="83"/>
      <c r="M36" s="83"/>
      <c r="N36" s="83"/>
    </row>
    <row r="37" spans="2:14" ht="15.75" thickBot="1">
      <c r="B37" s="74"/>
      <c r="C37" s="138" t="s">
        <v>20</v>
      </c>
      <c r="D37" s="139"/>
      <c r="E37" s="140"/>
      <c r="F37" s="75"/>
      <c r="G37" s="137" t="s">
        <v>10</v>
      </c>
      <c r="H37" s="129"/>
      <c r="I37" s="129"/>
      <c r="J37" s="129"/>
      <c r="K37" s="129"/>
      <c r="L37" s="129"/>
      <c r="M37" s="129"/>
      <c r="N37" s="130"/>
    </row>
    <row r="38" spans="2:14" ht="15.75" thickBot="1">
      <c r="B38" s="84"/>
      <c r="C38" s="138" t="s">
        <v>21</v>
      </c>
      <c r="D38" s="139"/>
      <c r="E38" s="140"/>
      <c r="F38" s="75"/>
      <c r="G38" s="141" t="s">
        <v>11</v>
      </c>
      <c r="H38" s="129"/>
      <c r="I38" s="129"/>
      <c r="J38" s="129"/>
      <c r="K38" s="129"/>
      <c r="L38" s="129"/>
      <c r="M38" s="129"/>
      <c r="N38" s="130"/>
    </row>
    <row r="39" spans="2:14" ht="15.75">
      <c r="B39" s="61"/>
      <c r="C39" s="61"/>
      <c r="D39" s="61"/>
      <c r="E39" s="61"/>
      <c r="F39" s="71" t="s">
        <v>167</v>
      </c>
      <c r="G39" s="71"/>
      <c r="H39" s="71"/>
      <c r="I39" s="71"/>
      <c r="J39" s="61"/>
      <c r="K39" s="61"/>
      <c r="L39" s="61"/>
      <c r="M39" s="85"/>
      <c r="N39" s="62"/>
    </row>
    <row r="40" spans="2:14" ht="15.75">
      <c r="B40" s="86" t="s">
        <v>168</v>
      </c>
      <c r="C40" s="61"/>
      <c r="D40" s="61"/>
      <c r="E40" s="61"/>
      <c r="F40" s="87" t="s">
        <v>169</v>
      </c>
      <c r="G40" s="87" t="s">
        <v>170</v>
      </c>
      <c r="H40" s="87" t="s">
        <v>171</v>
      </c>
      <c r="I40" s="87" t="s">
        <v>172</v>
      </c>
      <c r="J40" s="87" t="s">
        <v>173</v>
      </c>
      <c r="K40" s="88" t="s">
        <v>174</v>
      </c>
      <c r="L40" s="89"/>
      <c r="M40" s="90" t="s">
        <v>146</v>
      </c>
      <c r="N40" s="91" t="s">
        <v>147</v>
      </c>
    </row>
    <row r="41" spans="2:14" ht="15.75">
      <c r="B41" s="92" t="s">
        <v>148</v>
      </c>
      <c r="C41" s="93" t="str">
        <f>IF(+C34&gt;"",C34&amp;" - "&amp;G34,"")</f>
        <v>Xisheng Cong - Sami Surakka</v>
      </c>
      <c r="D41" s="94"/>
      <c r="E41" s="95"/>
      <c r="F41" s="96">
        <v>-4</v>
      </c>
      <c r="G41" s="96">
        <v>4</v>
      </c>
      <c r="H41" s="96">
        <v>-3</v>
      </c>
      <c r="I41" s="96">
        <v>-8</v>
      </c>
      <c r="J41" s="96"/>
      <c r="K41" s="97">
        <f>COUNTIF(F41:J41,"&gt;0")</f>
        <v>1</v>
      </c>
      <c r="L41" s="98">
        <f>COUNTIF(F41:J41,"&lt;0")</f>
        <v>3</v>
      </c>
      <c r="M41" s="99">
        <f aca="true" t="shared" si="1" ref="M41:N45">IF(K41=3,1,"")</f>
      </c>
      <c r="N41" s="99">
        <f t="shared" si="1"/>
        <v>1</v>
      </c>
    </row>
    <row r="42" spans="2:14" ht="15.75">
      <c r="B42" s="92" t="s">
        <v>149</v>
      </c>
      <c r="C42" s="93" t="str">
        <f>IF(C35&gt;"",C35&amp;" - "&amp;G35,"")</f>
        <v>Kim Nyberg - Leo Kivelä</v>
      </c>
      <c r="D42" s="100"/>
      <c r="E42" s="95"/>
      <c r="F42" s="101">
        <v>-4</v>
      </c>
      <c r="G42" s="96">
        <v>-2</v>
      </c>
      <c r="H42" s="96">
        <v>-4</v>
      </c>
      <c r="I42" s="96"/>
      <c r="J42" s="96"/>
      <c r="K42" s="97">
        <f>COUNTIF(F42:J42,"&gt;0")</f>
        <v>0</v>
      </c>
      <c r="L42" s="98">
        <f>COUNTIF(F42:J42,"&lt;0")</f>
        <v>3</v>
      </c>
      <c r="M42" s="99">
        <f t="shared" si="1"/>
      </c>
      <c r="N42" s="99">
        <f t="shared" si="1"/>
        <v>1</v>
      </c>
    </row>
    <row r="43" spans="2:14" ht="15.75">
      <c r="B43" s="102" t="s">
        <v>175</v>
      </c>
      <c r="C43" s="103" t="str">
        <f>IF(C37&gt;"",C37&amp;" / "&amp;C38,"")</f>
        <v>Xisheng Cong / Kim Nyberg</v>
      </c>
      <c r="D43" s="104" t="str">
        <f>IF(G37&gt;"",G37&amp;" / "&amp;G38,"")</f>
        <v>Leo Kivelä / Julius Muinonen</v>
      </c>
      <c r="E43" s="105"/>
      <c r="F43" s="106">
        <v>-4</v>
      </c>
      <c r="G43" s="107">
        <v>-6</v>
      </c>
      <c r="H43" s="108">
        <v>-9</v>
      </c>
      <c r="I43" s="108"/>
      <c r="J43" s="108"/>
      <c r="K43" s="97">
        <f>COUNTIF(F43:J43,"&gt;0")</f>
        <v>0</v>
      </c>
      <c r="L43" s="98">
        <f>COUNTIF(F43:J43,"&lt;0")</f>
        <v>3</v>
      </c>
      <c r="M43" s="99">
        <f t="shared" si="1"/>
      </c>
      <c r="N43" s="99">
        <f t="shared" si="1"/>
        <v>1</v>
      </c>
    </row>
    <row r="44" spans="2:14" ht="15.75">
      <c r="B44" s="92" t="s">
        <v>151</v>
      </c>
      <c r="C44" s="93" t="str">
        <f>IF(+C34&gt;"",C34&amp;" - "&amp;G35,"")</f>
        <v>Xisheng Cong - Leo Kivelä</v>
      </c>
      <c r="D44" s="100"/>
      <c r="E44" s="95"/>
      <c r="F44" s="109"/>
      <c r="G44" s="96"/>
      <c r="H44" s="96"/>
      <c r="I44" s="96"/>
      <c r="J44" s="96"/>
      <c r="K44" s="97">
        <f>COUNTIF(F44:J44,"&gt;0")</f>
        <v>0</v>
      </c>
      <c r="L44" s="98">
        <f>COUNTIF(F44:J44,"&lt;0")</f>
        <v>0</v>
      </c>
      <c r="M44" s="99">
        <f t="shared" si="1"/>
      </c>
      <c r="N44" s="99">
        <f t="shared" si="1"/>
      </c>
    </row>
    <row r="45" spans="2:14" ht="16.5" thickBot="1">
      <c r="B45" s="92" t="s">
        <v>150</v>
      </c>
      <c r="C45" s="93" t="str">
        <f>IF(+C35&gt;"",C35&amp;" - "&amp;G34,"")</f>
        <v>Kim Nyberg - Sami Surakka</v>
      </c>
      <c r="D45" s="100"/>
      <c r="E45" s="95"/>
      <c r="F45" s="110"/>
      <c r="G45" s="110"/>
      <c r="H45" s="110"/>
      <c r="I45" s="110"/>
      <c r="J45" s="110"/>
      <c r="K45" s="97">
        <f>COUNTIF(F45:J45,"&gt;0")</f>
        <v>0</v>
      </c>
      <c r="L45" s="98">
        <f>COUNTIF(F45:J45,"&lt;0")</f>
        <v>0</v>
      </c>
      <c r="M45" s="99">
        <f t="shared" si="1"/>
      </c>
      <c r="N45" s="99">
        <f t="shared" si="1"/>
      </c>
    </row>
    <row r="46" spans="2:14" ht="21" thickBot="1">
      <c r="B46" s="61"/>
      <c r="C46" s="61"/>
      <c r="D46" s="61"/>
      <c r="E46" s="61"/>
      <c r="F46" s="61"/>
      <c r="G46" s="61"/>
      <c r="H46" s="61"/>
      <c r="I46" s="111" t="s">
        <v>176</v>
      </c>
      <c r="J46" s="112"/>
      <c r="K46" s="97">
        <f>SUM(K41:K45)</f>
        <v>1</v>
      </c>
      <c r="L46" s="113">
        <f>SUM(L41:L45)</f>
        <v>9</v>
      </c>
      <c r="M46" s="114">
        <f>IF(SUM(M41:M45)&gt;=3,3,SUM(M41:M45))</f>
        <v>0</v>
      </c>
      <c r="N46" s="115">
        <f>IF(SUM(N41:N45)&gt;=3,3,SUM(N41:N45))</f>
        <v>3</v>
      </c>
    </row>
    <row r="47" spans="2:14" ht="15.75">
      <c r="B47" s="86" t="s">
        <v>177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5">
      <c r="B48" s="61" t="s">
        <v>152</v>
      </c>
      <c r="C48" s="61"/>
      <c r="D48" s="61" t="s">
        <v>153</v>
      </c>
      <c r="F48" s="61"/>
      <c r="G48" s="61" t="s">
        <v>154</v>
      </c>
      <c r="I48" s="61"/>
      <c r="J48" s="60" t="s">
        <v>178</v>
      </c>
      <c r="L48" s="61"/>
      <c r="M48" s="61"/>
      <c r="N48" s="61"/>
    </row>
    <row r="49" spans="2:14" ht="18.75" thickBot="1">
      <c r="B49" s="61"/>
      <c r="C49" s="61"/>
      <c r="D49" s="61"/>
      <c r="E49" s="61"/>
      <c r="F49" s="61"/>
      <c r="G49" s="61"/>
      <c r="H49" s="61"/>
      <c r="I49" s="61"/>
      <c r="J49" s="125" t="str">
        <f>IF(M46=3,C33,IF(N46=3,G33,""))</f>
        <v>TIP-70</v>
      </c>
      <c r="K49" s="126"/>
      <c r="L49" s="126"/>
      <c r="M49" s="126"/>
      <c r="N49" s="127"/>
    </row>
    <row r="50" spans="2:14" ht="18">
      <c r="B50" s="116"/>
      <c r="C50" s="116"/>
      <c r="D50" s="116"/>
      <c r="E50" s="116"/>
      <c r="F50" s="116"/>
      <c r="G50" s="116"/>
      <c r="H50" s="116"/>
      <c r="I50" s="116"/>
      <c r="J50" s="117"/>
      <c r="K50" s="117"/>
      <c r="L50" s="117"/>
      <c r="M50" s="117"/>
      <c r="N50" s="118"/>
    </row>
    <row r="51" spans="2:14" ht="15">
      <c r="B51" s="119"/>
      <c r="C51" s="120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3" spans="2:14" ht="15.75">
      <c r="B53" s="57" t="s">
        <v>155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4:14" ht="15.75">
      <c r="D54" s="61"/>
      <c r="E54" s="61"/>
      <c r="F54" s="62"/>
      <c r="G54" s="63" t="s">
        <v>156</v>
      </c>
      <c r="H54" s="64"/>
      <c r="I54" s="128" t="s">
        <v>182</v>
      </c>
      <c r="J54" s="129"/>
      <c r="K54" s="129"/>
      <c r="L54" s="129"/>
      <c r="M54" s="129"/>
      <c r="N54" s="130"/>
    </row>
    <row r="55" spans="2:14" ht="20.25">
      <c r="B55" s="68" t="s">
        <v>157</v>
      </c>
      <c r="D55" s="61"/>
      <c r="E55" s="61"/>
      <c r="F55" s="62"/>
      <c r="G55" s="63" t="s">
        <v>158</v>
      </c>
      <c r="H55" s="64"/>
      <c r="I55" s="128" t="s">
        <v>73</v>
      </c>
      <c r="J55" s="129"/>
      <c r="K55" s="129"/>
      <c r="L55" s="129"/>
      <c r="M55" s="129"/>
      <c r="N55" s="130"/>
    </row>
    <row r="56" spans="2:14" ht="15.75">
      <c r="B56" s="61"/>
      <c r="C56" s="61" t="s">
        <v>159</v>
      </c>
      <c r="D56" s="61"/>
      <c r="E56" s="61"/>
      <c r="F56" s="61"/>
      <c r="G56" s="63" t="s">
        <v>160</v>
      </c>
      <c r="H56" s="69"/>
      <c r="I56" s="128" t="s">
        <v>186</v>
      </c>
      <c r="J56" s="128"/>
      <c r="K56" s="128"/>
      <c r="L56" s="128"/>
      <c r="M56" s="128"/>
      <c r="N56" s="131"/>
    </row>
    <row r="57" spans="2:14" ht="15.75">
      <c r="B57" s="61"/>
      <c r="C57" s="61"/>
      <c r="D57" s="61"/>
      <c r="E57" s="61"/>
      <c r="F57" s="61"/>
      <c r="G57" s="63" t="s">
        <v>161</v>
      </c>
      <c r="H57" s="64"/>
      <c r="I57" s="132">
        <v>39411</v>
      </c>
      <c r="J57" s="133"/>
      <c r="K57" s="133"/>
      <c r="L57" s="70" t="s">
        <v>162</v>
      </c>
      <c r="M57" s="128" t="s">
        <v>183</v>
      </c>
      <c r="N57" s="131"/>
    </row>
    <row r="58" spans="3:14" ht="15.75" thickBot="1">
      <c r="C58" s="71" t="s">
        <v>163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6.5" thickBot="1">
      <c r="B59" s="72" t="s">
        <v>164</v>
      </c>
      <c r="C59" s="65" t="s">
        <v>22</v>
      </c>
      <c r="D59" s="66"/>
      <c r="E59" s="67"/>
      <c r="F59" s="73" t="s">
        <v>165</v>
      </c>
      <c r="G59" s="134" t="s">
        <v>6</v>
      </c>
      <c r="H59" s="135"/>
      <c r="I59" s="135"/>
      <c r="J59" s="135"/>
      <c r="K59" s="135"/>
      <c r="L59" s="135"/>
      <c r="M59" s="135"/>
      <c r="N59" s="136"/>
    </row>
    <row r="60" spans="2:14" ht="15.75" thickBot="1">
      <c r="B60" s="74" t="s">
        <v>142</v>
      </c>
      <c r="C60" s="138" t="s">
        <v>24</v>
      </c>
      <c r="D60" s="139"/>
      <c r="E60" s="140"/>
      <c r="F60" s="75" t="s">
        <v>143</v>
      </c>
      <c r="G60" s="137" t="s">
        <v>8</v>
      </c>
      <c r="H60" s="129"/>
      <c r="I60" s="129"/>
      <c r="J60" s="129"/>
      <c r="K60" s="129"/>
      <c r="L60" s="129"/>
      <c r="M60" s="129"/>
      <c r="N60" s="130"/>
    </row>
    <row r="61" spans="2:14" ht="15.75" thickBot="1">
      <c r="B61" s="76" t="s">
        <v>144</v>
      </c>
      <c r="C61" s="138" t="s">
        <v>23</v>
      </c>
      <c r="D61" s="139"/>
      <c r="E61" s="140"/>
      <c r="F61" s="75" t="s">
        <v>145</v>
      </c>
      <c r="G61" s="137" t="s">
        <v>7</v>
      </c>
      <c r="H61" s="129"/>
      <c r="I61" s="129"/>
      <c r="J61" s="129"/>
      <c r="K61" s="129"/>
      <c r="L61" s="129"/>
      <c r="M61" s="129"/>
      <c r="N61" s="130"/>
    </row>
    <row r="62" spans="2:14" ht="15.75" thickBot="1">
      <c r="B62" s="77" t="s">
        <v>166</v>
      </c>
      <c r="C62" s="78"/>
      <c r="D62" s="79"/>
      <c r="E62" s="80"/>
      <c r="F62" s="81" t="s">
        <v>166</v>
      </c>
      <c r="G62" s="82"/>
      <c r="H62" s="83"/>
      <c r="I62" s="83"/>
      <c r="J62" s="83"/>
      <c r="K62" s="83"/>
      <c r="L62" s="83"/>
      <c r="M62" s="83"/>
      <c r="N62" s="83"/>
    </row>
    <row r="63" spans="2:14" ht="15.75" thickBot="1">
      <c r="B63" s="74"/>
      <c r="C63" s="138" t="s">
        <v>24</v>
      </c>
      <c r="D63" s="139"/>
      <c r="E63" s="140"/>
      <c r="F63" s="75"/>
      <c r="G63" s="137" t="s">
        <v>8</v>
      </c>
      <c r="H63" s="129"/>
      <c r="I63" s="129"/>
      <c r="J63" s="129"/>
      <c r="K63" s="129"/>
      <c r="L63" s="129"/>
      <c r="M63" s="129"/>
      <c r="N63" s="130"/>
    </row>
    <row r="64" spans="2:14" ht="15.75" thickBot="1">
      <c r="B64" s="84"/>
      <c r="C64" s="138" t="s">
        <v>23</v>
      </c>
      <c r="D64" s="139"/>
      <c r="E64" s="140"/>
      <c r="F64" s="75"/>
      <c r="G64" s="137" t="s">
        <v>7</v>
      </c>
      <c r="H64" s="129"/>
      <c r="I64" s="129"/>
      <c r="J64" s="129"/>
      <c r="K64" s="129"/>
      <c r="L64" s="129"/>
      <c r="M64" s="129"/>
      <c r="N64" s="130"/>
    </row>
    <row r="65" spans="2:14" ht="15.75">
      <c r="B65" s="61"/>
      <c r="C65" s="61"/>
      <c r="D65" s="61"/>
      <c r="E65" s="61"/>
      <c r="F65" s="71" t="s">
        <v>167</v>
      </c>
      <c r="G65" s="71"/>
      <c r="H65" s="71"/>
      <c r="I65" s="71"/>
      <c r="J65" s="61"/>
      <c r="K65" s="61"/>
      <c r="L65" s="61"/>
      <c r="M65" s="85"/>
      <c r="N65" s="62"/>
    </row>
    <row r="66" spans="2:14" ht="15.75">
      <c r="B66" s="86" t="s">
        <v>168</v>
      </c>
      <c r="C66" s="61"/>
      <c r="D66" s="61"/>
      <c r="E66" s="61"/>
      <c r="F66" s="87" t="s">
        <v>169</v>
      </c>
      <c r="G66" s="87" t="s">
        <v>170</v>
      </c>
      <c r="H66" s="87" t="s">
        <v>171</v>
      </c>
      <c r="I66" s="87" t="s">
        <v>172</v>
      </c>
      <c r="J66" s="87" t="s">
        <v>173</v>
      </c>
      <c r="K66" s="88" t="s">
        <v>174</v>
      </c>
      <c r="L66" s="89"/>
      <c r="M66" s="90" t="s">
        <v>146</v>
      </c>
      <c r="N66" s="91" t="s">
        <v>147</v>
      </c>
    </row>
    <row r="67" spans="2:14" ht="15.75">
      <c r="B67" s="92" t="s">
        <v>148</v>
      </c>
      <c r="C67" s="93" t="str">
        <f>IF(+C60&gt;"",C60&amp;" - "&amp;G60,"")</f>
        <v>Andrei Räisänen - Tauno Kara</v>
      </c>
      <c r="D67" s="94"/>
      <c r="E67" s="95"/>
      <c r="F67" s="96">
        <v>-8</v>
      </c>
      <c r="G67" s="96">
        <v>-9</v>
      </c>
      <c r="H67" s="96">
        <v>12</v>
      </c>
      <c r="I67" s="96">
        <v>11</v>
      </c>
      <c r="J67" s="96">
        <v>9</v>
      </c>
      <c r="K67" s="97">
        <f>COUNTIF(F67:J67,"&gt;0")</f>
        <v>3</v>
      </c>
      <c r="L67" s="98">
        <f>COUNTIF(F67:J67,"&lt;0")</f>
        <v>2</v>
      </c>
      <c r="M67" s="99">
        <f aca="true" t="shared" si="2" ref="M67:N71">IF(K67=3,1,"")</f>
        <v>1</v>
      </c>
      <c r="N67" s="99">
        <f t="shared" si="2"/>
      </c>
    </row>
    <row r="68" spans="2:14" ht="15.75">
      <c r="B68" s="92" t="s">
        <v>149</v>
      </c>
      <c r="C68" s="93" t="str">
        <f>IF(C61&gt;"",C61&amp;" - "&amp;G61,"")</f>
        <v>Jon Eriksson - Veli-Matti Kuivalainen</v>
      </c>
      <c r="D68" s="100"/>
      <c r="E68" s="95"/>
      <c r="F68" s="101">
        <v>-8</v>
      </c>
      <c r="G68" s="96">
        <v>-3</v>
      </c>
      <c r="H68" s="96">
        <v>-4</v>
      </c>
      <c r="I68" s="96"/>
      <c r="J68" s="96"/>
      <c r="K68" s="97">
        <f>COUNTIF(F68:J68,"&gt;0")</f>
        <v>0</v>
      </c>
      <c r="L68" s="98">
        <f>COUNTIF(F68:J68,"&lt;0")</f>
        <v>3</v>
      </c>
      <c r="M68" s="99">
        <f t="shared" si="2"/>
      </c>
      <c r="N68" s="99">
        <f t="shared" si="2"/>
        <v>1</v>
      </c>
    </row>
    <row r="69" spans="2:14" ht="15.75">
      <c r="B69" s="102" t="s">
        <v>175</v>
      </c>
      <c r="C69" s="103" t="str">
        <f>IF(C63&gt;"",C63&amp;" / "&amp;C64,"")</f>
        <v>Andrei Räisänen / Jon Eriksson</v>
      </c>
      <c r="D69" s="104" t="str">
        <f>IF(G63&gt;"",G63&amp;" / "&amp;G64,"")</f>
        <v>Tauno Kara / Veli-Matti Kuivalainen</v>
      </c>
      <c r="E69" s="105"/>
      <c r="F69" s="106">
        <v>5</v>
      </c>
      <c r="G69" s="107">
        <v>-13</v>
      </c>
      <c r="H69" s="108">
        <v>7</v>
      </c>
      <c r="I69" s="108">
        <v>-6</v>
      </c>
      <c r="J69" s="108">
        <v>5</v>
      </c>
      <c r="K69" s="97">
        <f>COUNTIF(F69:J69,"&gt;0")</f>
        <v>3</v>
      </c>
      <c r="L69" s="98">
        <f>COUNTIF(F69:J69,"&lt;0")</f>
        <v>2</v>
      </c>
      <c r="M69" s="99">
        <f t="shared" si="2"/>
        <v>1</v>
      </c>
      <c r="N69" s="99">
        <f t="shared" si="2"/>
      </c>
    </row>
    <row r="70" spans="2:14" ht="15.75">
      <c r="B70" s="92" t="s">
        <v>151</v>
      </c>
      <c r="C70" s="93" t="str">
        <f>IF(+C60&gt;"",C60&amp;" - "&amp;G61,"")</f>
        <v>Andrei Räisänen - Veli-Matti Kuivalainen</v>
      </c>
      <c r="D70" s="100"/>
      <c r="E70" s="95"/>
      <c r="F70" s="109">
        <v>5</v>
      </c>
      <c r="G70" s="96">
        <v>-4</v>
      </c>
      <c r="H70" s="96">
        <v>-5</v>
      </c>
      <c r="I70" s="96">
        <v>-6</v>
      </c>
      <c r="J70" s="96"/>
      <c r="K70" s="97">
        <f>COUNTIF(F70:J70,"&gt;0")</f>
        <v>1</v>
      </c>
      <c r="L70" s="98">
        <f>COUNTIF(F70:J70,"&lt;0")</f>
        <v>3</v>
      </c>
      <c r="M70" s="99">
        <f t="shared" si="2"/>
      </c>
      <c r="N70" s="99">
        <f t="shared" si="2"/>
        <v>1</v>
      </c>
    </row>
    <row r="71" spans="2:14" ht="16.5" thickBot="1">
      <c r="B71" s="92" t="s">
        <v>150</v>
      </c>
      <c r="C71" s="93" t="str">
        <f>IF(+C61&gt;"",C61&amp;" - "&amp;G60,"")</f>
        <v>Jon Eriksson - Tauno Kara</v>
      </c>
      <c r="D71" s="100"/>
      <c r="E71" s="95"/>
      <c r="F71" s="110">
        <v>-5</v>
      </c>
      <c r="G71" s="110">
        <v>-8</v>
      </c>
      <c r="H71" s="110">
        <v>-9</v>
      </c>
      <c r="I71" s="110"/>
      <c r="J71" s="110"/>
      <c r="K71" s="97">
        <f>COUNTIF(F71:J71,"&gt;0")</f>
        <v>0</v>
      </c>
      <c r="L71" s="98">
        <f>COUNTIF(F71:J71,"&lt;0")</f>
        <v>3</v>
      </c>
      <c r="M71" s="99">
        <f t="shared" si="2"/>
      </c>
      <c r="N71" s="99">
        <f t="shared" si="2"/>
        <v>1</v>
      </c>
    </row>
    <row r="72" spans="2:14" ht="21" thickBot="1">
      <c r="B72" s="61"/>
      <c r="C72" s="61"/>
      <c r="D72" s="61"/>
      <c r="E72" s="61"/>
      <c r="F72" s="61"/>
      <c r="G72" s="61"/>
      <c r="H72" s="61"/>
      <c r="I72" s="111" t="s">
        <v>176</v>
      </c>
      <c r="J72" s="112"/>
      <c r="K72" s="97">
        <f>SUM(K67:K71)</f>
        <v>7</v>
      </c>
      <c r="L72" s="113">
        <f>SUM(L67:L71)</f>
        <v>13</v>
      </c>
      <c r="M72" s="114">
        <f>IF(SUM(M67:M71)&gt;=3,3,SUM(M67:M71))</f>
        <v>2</v>
      </c>
      <c r="N72" s="115">
        <f>IF(SUM(N67:N71)&gt;=3,3,SUM(N67:N71))</f>
        <v>3</v>
      </c>
    </row>
    <row r="73" spans="2:14" ht="15.75">
      <c r="B73" s="86" t="s">
        <v>177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5">
      <c r="B74" s="61" t="s">
        <v>152</v>
      </c>
      <c r="C74" s="61"/>
      <c r="D74" s="61" t="s">
        <v>153</v>
      </c>
      <c r="F74" s="61"/>
      <c r="G74" s="61" t="s">
        <v>154</v>
      </c>
      <c r="I74" s="61"/>
      <c r="J74" s="60" t="s">
        <v>178</v>
      </c>
      <c r="L74" s="61"/>
      <c r="M74" s="61"/>
      <c r="N74" s="61"/>
    </row>
    <row r="75" spans="2:14" ht="18.75" thickBot="1">
      <c r="B75" s="61"/>
      <c r="C75" s="61"/>
      <c r="D75" s="61"/>
      <c r="E75" s="61"/>
      <c r="F75" s="61"/>
      <c r="G75" s="61"/>
      <c r="H75" s="61"/>
      <c r="I75" s="61"/>
      <c r="J75" s="125" t="str">
        <f>IF(M72=3,C59,IF(N72=3,G59,""))</f>
        <v>JysRy</v>
      </c>
      <c r="K75" s="126"/>
      <c r="L75" s="126"/>
      <c r="M75" s="126"/>
      <c r="N75" s="127"/>
    </row>
    <row r="76" spans="2:14" ht="18">
      <c r="B76" s="116"/>
      <c r="C76" s="116"/>
      <c r="D76" s="116"/>
      <c r="E76" s="116"/>
      <c r="F76" s="116"/>
      <c r="G76" s="116"/>
      <c r="H76" s="116"/>
      <c r="I76" s="116"/>
      <c r="J76" s="117"/>
      <c r="K76" s="117"/>
      <c r="L76" s="117"/>
      <c r="M76" s="117"/>
      <c r="N76" s="118"/>
    </row>
    <row r="77" spans="2:14" ht="15">
      <c r="B77" s="119"/>
      <c r="C77" s="120"/>
      <c r="D77" s="120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9" spans="2:14" ht="15.75">
      <c r="B79" s="57" t="s">
        <v>155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4:14" ht="15.75">
      <c r="D80" s="61"/>
      <c r="E80" s="61"/>
      <c r="F80" s="62"/>
      <c r="G80" s="63" t="s">
        <v>156</v>
      </c>
      <c r="H80" s="64"/>
      <c r="I80" s="128" t="s">
        <v>182</v>
      </c>
      <c r="J80" s="129"/>
      <c r="K80" s="129"/>
      <c r="L80" s="129"/>
      <c r="M80" s="129"/>
      <c r="N80" s="130"/>
    </row>
    <row r="81" spans="2:14" ht="20.25">
      <c r="B81" s="68" t="s">
        <v>157</v>
      </c>
      <c r="D81" s="61"/>
      <c r="E81" s="61"/>
      <c r="F81" s="62"/>
      <c r="G81" s="63" t="s">
        <v>158</v>
      </c>
      <c r="H81" s="64"/>
      <c r="I81" s="128" t="s">
        <v>73</v>
      </c>
      <c r="J81" s="129"/>
      <c r="K81" s="129"/>
      <c r="L81" s="129"/>
      <c r="M81" s="129"/>
      <c r="N81" s="130"/>
    </row>
    <row r="82" spans="2:14" ht="15.75">
      <c r="B82" s="61"/>
      <c r="C82" s="61" t="s">
        <v>159</v>
      </c>
      <c r="D82" s="61"/>
      <c r="E82" s="61"/>
      <c r="F82" s="61"/>
      <c r="G82" s="63" t="s">
        <v>160</v>
      </c>
      <c r="H82" s="69"/>
      <c r="I82" s="128" t="s">
        <v>186</v>
      </c>
      <c r="J82" s="128"/>
      <c r="K82" s="128"/>
      <c r="L82" s="128"/>
      <c r="M82" s="128"/>
      <c r="N82" s="131"/>
    </row>
    <row r="83" spans="2:14" ht="15.75">
      <c r="B83" s="61"/>
      <c r="C83" s="61"/>
      <c r="D83" s="61"/>
      <c r="E83" s="61"/>
      <c r="F83" s="61"/>
      <c r="G83" s="63" t="s">
        <v>161</v>
      </c>
      <c r="H83" s="64"/>
      <c r="I83" s="132">
        <v>39411</v>
      </c>
      <c r="J83" s="133"/>
      <c r="K83" s="133"/>
      <c r="L83" s="70" t="s">
        <v>162</v>
      </c>
      <c r="M83" s="128" t="s">
        <v>183</v>
      </c>
      <c r="N83" s="131"/>
    </row>
    <row r="84" spans="3:14" ht="15.75" thickBot="1">
      <c r="C84" s="71" t="s">
        <v>163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6.5" thickBot="1">
      <c r="B85" s="72" t="s">
        <v>164</v>
      </c>
      <c r="C85" s="65" t="s">
        <v>13</v>
      </c>
      <c r="D85" s="66"/>
      <c r="E85" s="67"/>
      <c r="F85" s="73" t="s">
        <v>165</v>
      </c>
      <c r="G85" s="134" t="s">
        <v>0</v>
      </c>
      <c r="H85" s="135"/>
      <c r="I85" s="135"/>
      <c r="J85" s="135"/>
      <c r="K85" s="135"/>
      <c r="L85" s="135"/>
      <c r="M85" s="135"/>
      <c r="N85" s="136"/>
    </row>
    <row r="86" spans="2:14" ht="15.75" thickBot="1">
      <c r="B86" s="74" t="s">
        <v>142</v>
      </c>
      <c r="C86" s="138" t="s">
        <v>14</v>
      </c>
      <c r="D86" s="139"/>
      <c r="E86" s="140"/>
      <c r="F86" s="75" t="s">
        <v>143</v>
      </c>
      <c r="G86" s="137" t="s">
        <v>2</v>
      </c>
      <c r="H86" s="129"/>
      <c r="I86" s="129"/>
      <c r="J86" s="129"/>
      <c r="K86" s="129"/>
      <c r="L86" s="129"/>
      <c r="M86" s="129"/>
      <c r="N86" s="130"/>
    </row>
    <row r="87" spans="2:14" ht="15.75" thickBot="1">
      <c r="B87" s="76" t="s">
        <v>144</v>
      </c>
      <c r="C87" s="138" t="s">
        <v>15</v>
      </c>
      <c r="D87" s="139"/>
      <c r="E87" s="140"/>
      <c r="F87" s="75" t="s">
        <v>145</v>
      </c>
      <c r="G87" s="137" t="s">
        <v>1</v>
      </c>
      <c r="H87" s="129"/>
      <c r="I87" s="129"/>
      <c r="J87" s="129"/>
      <c r="K87" s="129"/>
      <c r="L87" s="129"/>
      <c r="M87" s="129"/>
      <c r="N87" s="130"/>
    </row>
    <row r="88" spans="2:14" ht="15.75" thickBot="1">
      <c r="B88" s="77" t="s">
        <v>166</v>
      </c>
      <c r="C88" s="78"/>
      <c r="D88" s="79"/>
      <c r="E88" s="80"/>
      <c r="F88" s="81" t="s">
        <v>166</v>
      </c>
      <c r="G88" s="82"/>
      <c r="H88" s="83"/>
      <c r="I88" s="83"/>
      <c r="J88" s="83"/>
      <c r="K88" s="83"/>
      <c r="L88" s="83"/>
      <c r="M88" s="83"/>
      <c r="N88" s="83"/>
    </row>
    <row r="89" spans="2:14" ht="15.75" thickBot="1">
      <c r="B89" s="74"/>
      <c r="C89" s="138" t="s">
        <v>14</v>
      </c>
      <c r="D89" s="139"/>
      <c r="E89" s="140"/>
      <c r="F89" s="75"/>
      <c r="G89" s="137" t="s">
        <v>2</v>
      </c>
      <c r="H89" s="129"/>
      <c r="I89" s="129"/>
      <c r="J89" s="129"/>
      <c r="K89" s="129"/>
      <c r="L89" s="129"/>
      <c r="M89" s="129"/>
      <c r="N89" s="130"/>
    </row>
    <row r="90" spans="2:14" ht="15.75" thickBot="1">
      <c r="B90" s="84"/>
      <c r="C90" s="138" t="s">
        <v>15</v>
      </c>
      <c r="D90" s="139"/>
      <c r="E90" s="140"/>
      <c r="F90" s="75"/>
      <c r="G90" s="137" t="s">
        <v>1</v>
      </c>
      <c r="H90" s="129"/>
      <c r="I90" s="129"/>
      <c r="J90" s="129"/>
      <c r="K90" s="129"/>
      <c r="L90" s="129"/>
      <c r="M90" s="129"/>
      <c r="N90" s="130"/>
    </row>
    <row r="91" spans="2:14" ht="15.75">
      <c r="B91" s="61"/>
      <c r="C91" s="61"/>
      <c r="D91" s="61"/>
      <c r="E91" s="61"/>
      <c r="F91" s="71" t="s">
        <v>167</v>
      </c>
      <c r="G91" s="71"/>
      <c r="H91" s="71"/>
      <c r="I91" s="71"/>
      <c r="J91" s="61"/>
      <c r="K91" s="61"/>
      <c r="L91" s="61"/>
      <c r="M91" s="85"/>
      <c r="N91" s="62"/>
    </row>
    <row r="92" spans="2:14" ht="15.75">
      <c r="B92" s="86" t="s">
        <v>168</v>
      </c>
      <c r="C92" s="61"/>
      <c r="D92" s="61"/>
      <c r="E92" s="61"/>
      <c r="F92" s="87" t="s">
        <v>169</v>
      </c>
      <c r="G92" s="87" t="s">
        <v>170</v>
      </c>
      <c r="H92" s="87" t="s">
        <v>171</v>
      </c>
      <c r="I92" s="87" t="s">
        <v>172</v>
      </c>
      <c r="J92" s="87" t="s">
        <v>173</v>
      </c>
      <c r="K92" s="88" t="s">
        <v>174</v>
      </c>
      <c r="L92" s="89"/>
      <c r="M92" s="90" t="s">
        <v>146</v>
      </c>
      <c r="N92" s="91" t="s">
        <v>147</v>
      </c>
    </row>
    <row r="93" spans="2:14" ht="15.75">
      <c r="B93" s="92" t="s">
        <v>148</v>
      </c>
      <c r="C93" s="93" t="str">
        <f>IF(+C86&gt;"",C86&amp;" - "&amp;G86,"")</f>
        <v>Tomi Penttilä - Pertti Hella</v>
      </c>
      <c r="D93" s="94"/>
      <c r="E93" s="95"/>
      <c r="F93" s="96">
        <v>-5</v>
      </c>
      <c r="G93" s="96">
        <v>11</v>
      </c>
      <c r="H93" s="96">
        <v>-6</v>
      </c>
      <c r="I93" s="96">
        <v>14</v>
      </c>
      <c r="J93" s="96">
        <v>-9</v>
      </c>
      <c r="K93" s="97">
        <f>COUNTIF(F93:J93,"&gt;0")</f>
        <v>2</v>
      </c>
      <c r="L93" s="98">
        <f>COUNTIF(F93:J93,"&lt;0")</f>
        <v>3</v>
      </c>
      <c r="M93" s="99">
        <f aca="true" t="shared" si="3" ref="M93:N97">IF(K93=3,1,"")</f>
      </c>
      <c r="N93" s="99">
        <f t="shared" si="3"/>
        <v>1</v>
      </c>
    </row>
    <row r="94" spans="2:14" ht="15.75">
      <c r="B94" s="92" t="s">
        <v>149</v>
      </c>
      <c r="C94" s="93" t="str">
        <f>IF(C87&gt;"",C87&amp;" - "&amp;G87,"")</f>
        <v>Esa Vanhala - Esa Miettinen</v>
      </c>
      <c r="D94" s="100"/>
      <c r="E94" s="95"/>
      <c r="F94" s="101">
        <v>-6</v>
      </c>
      <c r="G94" s="96">
        <v>-2</v>
      </c>
      <c r="H94" s="96">
        <v>-5</v>
      </c>
      <c r="I94" s="96"/>
      <c r="J94" s="96"/>
      <c r="K94" s="97">
        <f>COUNTIF(F94:J94,"&gt;0")</f>
        <v>0</v>
      </c>
      <c r="L94" s="98">
        <f>COUNTIF(F94:J94,"&lt;0")</f>
        <v>3</v>
      </c>
      <c r="M94" s="99">
        <f t="shared" si="3"/>
      </c>
      <c r="N94" s="99">
        <f t="shared" si="3"/>
        <v>1</v>
      </c>
    </row>
    <row r="95" spans="2:14" ht="15.75">
      <c r="B95" s="102" t="s">
        <v>175</v>
      </c>
      <c r="C95" s="103" t="str">
        <f>IF(C89&gt;"",C89&amp;" / "&amp;C90,"")</f>
        <v>Tomi Penttilä / Esa Vanhala</v>
      </c>
      <c r="D95" s="104" t="str">
        <f>IF(G89&gt;"",G89&amp;" / "&amp;G90,"")</f>
        <v>Pertti Hella / Esa Miettinen</v>
      </c>
      <c r="E95" s="105"/>
      <c r="F95" s="106">
        <v>-5</v>
      </c>
      <c r="G95" s="107">
        <v>-14</v>
      </c>
      <c r="H95" s="108">
        <v>-8</v>
      </c>
      <c r="I95" s="108"/>
      <c r="J95" s="108"/>
      <c r="K95" s="97">
        <f>COUNTIF(F95:J95,"&gt;0")</f>
        <v>0</v>
      </c>
      <c r="L95" s="98">
        <f>COUNTIF(F95:J95,"&lt;0")</f>
        <v>3</v>
      </c>
      <c r="M95" s="99">
        <f t="shared" si="3"/>
      </c>
      <c r="N95" s="99">
        <f t="shared" si="3"/>
        <v>1</v>
      </c>
    </row>
    <row r="96" spans="2:14" ht="15.75">
      <c r="B96" s="92" t="s">
        <v>151</v>
      </c>
      <c r="C96" s="93" t="str">
        <f>IF(+C86&gt;"",C86&amp;" - "&amp;G87,"")</f>
        <v>Tomi Penttilä - Esa Miettinen</v>
      </c>
      <c r="D96" s="100"/>
      <c r="E96" s="95"/>
      <c r="F96" s="109"/>
      <c r="G96" s="96"/>
      <c r="H96" s="96"/>
      <c r="I96" s="96"/>
      <c r="J96" s="96"/>
      <c r="K96" s="97">
        <f>COUNTIF(F96:J96,"&gt;0")</f>
        <v>0</v>
      </c>
      <c r="L96" s="98">
        <f>COUNTIF(F96:J96,"&lt;0")</f>
        <v>0</v>
      </c>
      <c r="M96" s="99">
        <f t="shared" si="3"/>
      </c>
      <c r="N96" s="99">
        <f t="shared" si="3"/>
      </c>
    </row>
    <row r="97" spans="2:14" ht="16.5" thickBot="1">
      <c r="B97" s="92" t="s">
        <v>150</v>
      </c>
      <c r="C97" s="93" t="str">
        <f>IF(+C87&gt;"",C87&amp;" - "&amp;G86,"")</f>
        <v>Esa Vanhala - Pertti Hella</v>
      </c>
      <c r="D97" s="100"/>
      <c r="E97" s="95"/>
      <c r="F97" s="110"/>
      <c r="G97" s="110"/>
      <c r="H97" s="110"/>
      <c r="I97" s="110"/>
      <c r="J97" s="110"/>
      <c r="K97" s="97">
        <f>COUNTIF(F97:J97,"&gt;0")</f>
        <v>0</v>
      </c>
      <c r="L97" s="98">
        <f>COUNTIF(F97:J97,"&lt;0")</f>
        <v>0</v>
      </c>
      <c r="M97" s="99">
        <f t="shared" si="3"/>
      </c>
      <c r="N97" s="99">
        <f t="shared" si="3"/>
      </c>
    </row>
    <row r="98" spans="2:14" ht="21" thickBot="1">
      <c r="B98" s="61"/>
      <c r="C98" s="61"/>
      <c r="D98" s="61"/>
      <c r="E98" s="61"/>
      <c r="F98" s="61"/>
      <c r="G98" s="61"/>
      <c r="H98" s="61"/>
      <c r="I98" s="111" t="s">
        <v>176</v>
      </c>
      <c r="J98" s="112"/>
      <c r="K98" s="97">
        <f>SUM(K93:K97)</f>
        <v>2</v>
      </c>
      <c r="L98" s="113">
        <f>SUM(L93:L97)</f>
        <v>9</v>
      </c>
      <c r="M98" s="114">
        <f>IF(SUM(M93:M97)&gt;=3,3,SUM(M93:M97))</f>
        <v>0</v>
      </c>
      <c r="N98" s="115">
        <f>IF(SUM(N93:N97)&gt;=3,3,SUM(N93:N97))</f>
        <v>3</v>
      </c>
    </row>
    <row r="99" spans="2:14" ht="15.75">
      <c r="B99" s="86" t="s">
        <v>177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5">
      <c r="B100" s="61" t="s">
        <v>152</v>
      </c>
      <c r="C100" s="61"/>
      <c r="D100" s="61" t="s">
        <v>153</v>
      </c>
      <c r="F100" s="61"/>
      <c r="G100" s="61" t="s">
        <v>154</v>
      </c>
      <c r="I100" s="61"/>
      <c r="J100" s="60" t="s">
        <v>178</v>
      </c>
      <c r="L100" s="61"/>
      <c r="M100" s="61"/>
      <c r="N100" s="61"/>
    </row>
    <row r="101" spans="2:14" ht="18.75" thickBot="1">
      <c r="B101" s="61"/>
      <c r="C101" s="61"/>
      <c r="D101" s="61"/>
      <c r="E101" s="61"/>
      <c r="F101" s="61"/>
      <c r="G101" s="61"/>
      <c r="H101" s="61"/>
      <c r="I101" s="61"/>
      <c r="J101" s="125" t="str">
        <f>IF(M98=3,C85,IF(N98=3,G85,""))</f>
        <v>KuPTS</v>
      </c>
      <c r="K101" s="126"/>
      <c r="L101" s="126"/>
      <c r="M101" s="126"/>
      <c r="N101" s="127"/>
    </row>
    <row r="102" spans="2:14" ht="18">
      <c r="B102" s="116"/>
      <c r="C102" s="116"/>
      <c r="D102" s="116"/>
      <c r="E102" s="116"/>
      <c r="F102" s="116"/>
      <c r="G102" s="116"/>
      <c r="H102" s="116"/>
      <c r="I102" s="116"/>
      <c r="J102" s="117"/>
      <c r="K102" s="117"/>
      <c r="L102" s="117"/>
      <c r="M102" s="117"/>
      <c r="N102" s="118"/>
    </row>
    <row r="103" spans="2:14" ht="15">
      <c r="B103" s="119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5" spans="2:14" ht="15.75">
      <c r="B105" s="57" t="s">
        <v>155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4:14" ht="15.75">
      <c r="D106" s="61"/>
      <c r="E106" s="61"/>
      <c r="F106" s="62"/>
      <c r="G106" s="63" t="s">
        <v>156</v>
      </c>
      <c r="H106" s="64"/>
      <c r="I106" s="128" t="s">
        <v>182</v>
      </c>
      <c r="J106" s="129"/>
      <c r="K106" s="129"/>
      <c r="L106" s="129"/>
      <c r="M106" s="129"/>
      <c r="N106" s="130"/>
    </row>
    <row r="107" spans="2:14" ht="20.25">
      <c r="B107" s="68" t="s">
        <v>157</v>
      </c>
      <c r="D107" s="61"/>
      <c r="E107" s="61"/>
      <c r="F107" s="62"/>
      <c r="G107" s="63" t="s">
        <v>158</v>
      </c>
      <c r="H107" s="64"/>
      <c r="I107" s="128" t="s">
        <v>73</v>
      </c>
      <c r="J107" s="129"/>
      <c r="K107" s="129"/>
      <c r="L107" s="129"/>
      <c r="M107" s="129"/>
      <c r="N107" s="130"/>
    </row>
    <row r="108" spans="2:14" ht="15.75">
      <c r="B108" s="61"/>
      <c r="C108" s="61" t="s">
        <v>159</v>
      </c>
      <c r="D108" s="61"/>
      <c r="E108" s="61"/>
      <c r="F108" s="61"/>
      <c r="G108" s="63" t="s">
        <v>160</v>
      </c>
      <c r="H108" s="69"/>
      <c r="I108" s="128" t="s">
        <v>184</v>
      </c>
      <c r="J108" s="128"/>
      <c r="K108" s="128"/>
      <c r="L108" s="128"/>
      <c r="M108" s="128"/>
      <c r="N108" s="131"/>
    </row>
    <row r="109" spans="2:14" ht="15.75">
      <c r="B109" s="61"/>
      <c r="C109" s="61"/>
      <c r="D109" s="61"/>
      <c r="E109" s="61"/>
      <c r="F109" s="61"/>
      <c r="G109" s="63" t="s">
        <v>161</v>
      </c>
      <c r="H109" s="64"/>
      <c r="I109" s="132">
        <v>39411</v>
      </c>
      <c r="J109" s="133"/>
      <c r="K109" s="133"/>
      <c r="L109" s="70" t="s">
        <v>162</v>
      </c>
      <c r="M109" s="128" t="s">
        <v>183</v>
      </c>
      <c r="N109" s="131"/>
    </row>
    <row r="110" spans="3:14" ht="15.75" thickBot="1">
      <c r="C110" s="71" t="s">
        <v>163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6.5" thickBot="1">
      <c r="B111" s="72" t="s">
        <v>164</v>
      </c>
      <c r="C111" s="65" t="s">
        <v>9</v>
      </c>
      <c r="D111" s="66"/>
      <c r="E111" s="67"/>
      <c r="F111" s="73" t="s">
        <v>165</v>
      </c>
      <c r="G111" s="134" t="s">
        <v>3</v>
      </c>
      <c r="H111" s="135"/>
      <c r="I111" s="135"/>
      <c r="J111" s="135"/>
      <c r="K111" s="135"/>
      <c r="L111" s="135"/>
      <c r="M111" s="135"/>
      <c r="N111" s="136"/>
    </row>
    <row r="112" spans="2:14" ht="15.75" thickBot="1">
      <c r="B112" s="74" t="s">
        <v>142</v>
      </c>
      <c r="C112" s="138" t="s">
        <v>10</v>
      </c>
      <c r="D112" s="139"/>
      <c r="E112" s="140"/>
      <c r="F112" s="75" t="s">
        <v>143</v>
      </c>
      <c r="G112" s="137" t="s">
        <v>4</v>
      </c>
      <c r="H112" s="129"/>
      <c r="I112" s="129"/>
      <c r="J112" s="129"/>
      <c r="K112" s="129"/>
      <c r="L112" s="129"/>
      <c r="M112" s="129"/>
      <c r="N112" s="130"/>
    </row>
    <row r="113" spans="2:14" ht="15.75" thickBot="1">
      <c r="B113" s="76" t="s">
        <v>144</v>
      </c>
      <c r="C113" s="138" t="s">
        <v>11</v>
      </c>
      <c r="D113" s="139"/>
      <c r="E113" s="140"/>
      <c r="F113" s="75" t="s">
        <v>145</v>
      </c>
      <c r="G113" s="137" t="s">
        <v>5</v>
      </c>
      <c r="H113" s="129"/>
      <c r="I113" s="129"/>
      <c r="J113" s="129"/>
      <c r="K113" s="129"/>
      <c r="L113" s="129"/>
      <c r="M113" s="129"/>
      <c r="N113" s="130"/>
    </row>
    <row r="114" spans="2:14" ht="15.75" thickBot="1">
      <c r="B114" s="77" t="s">
        <v>166</v>
      </c>
      <c r="C114" s="78"/>
      <c r="D114" s="79"/>
      <c r="E114" s="80"/>
      <c r="F114" s="81" t="s">
        <v>166</v>
      </c>
      <c r="G114" s="82"/>
      <c r="H114" s="83"/>
      <c r="I114" s="83"/>
      <c r="J114" s="83"/>
      <c r="K114" s="83"/>
      <c r="L114" s="83"/>
      <c r="M114" s="83"/>
      <c r="N114" s="83"/>
    </row>
    <row r="115" spans="2:14" ht="15.75" thickBot="1">
      <c r="B115" s="74"/>
      <c r="C115" s="138" t="s">
        <v>10</v>
      </c>
      <c r="D115" s="139"/>
      <c r="E115" s="140"/>
      <c r="F115" s="75"/>
      <c r="G115" s="137" t="s">
        <v>4</v>
      </c>
      <c r="H115" s="129"/>
      <c r="I115" s="129"/>
      <c r="J115" s="129"/>
      <c r="K115" s="129"/>
      <c r="L115" s="129"/>
      <c r="M115" s="129"/>
      <c r="N115" s="130"/>
    </row>
    <row r="116" spans="2:14" ht="15.75" thickBot="1">
      <c r="B116" s="84"/>
      <c r="C116" s="138" t="s">
        <v>11</v>
      </c>
      <c r="D116" s="139"/>
      <c r="E116" s="140"/>
      <c r="F116" s="75"/>
      <c r="G116" s="137" t="s">
        <v>5</v>
      </c>
      <c r="H116" s="129"/>
      <c r="I116" s="129"/>
      <c r="J116" s="129"/>
      <c r="K116" s="129"/>
      <c r="L116" s="129"/>
      <c r="M116" s="129"/>
      <c r="N116" s="130"/>
    </row>
    <row r="117" spans="2:14" ht="15.75">
      <c r="B117" s="61"/>
      <c r="C117" s="61"/>
      <c r="D117" s="61"/>
      <c r="E117" s="61"/>
      <c r="F117" s="71" t="s">
        <v>167</v>
      </c>
      <c r="G117" s="71"/>
      <c r="H117" s="71"/>
      <c r="I117" s="71"/>
      <c r="J117" s="61"/>
      <c r="K117" s="61"/>
      <c r="L117" s="61"/>
      <c r="M117" s="85"/>
      <c r="N117" s="62"/>
    </row>
    <row r="118" spans="2:14" ht="15.75">
      <c r="B118" s="86" t="s">
        <v>168</v>
      </c>
      <c r="C118" s="61"/>
      <c r="D118" s="61"/>
      <c r="E118" s="61"/>
      <c r="F118" s="87" t="s">
        <v>169</v>
      </c>
      <c r="G118" s="87" t="s">
        <v>170</v>
      </c>
      <c r="H118" s="87" t="s">
        <v>171</v>
      </c>
      <c r="I118" s="87" t="s">
        <v>172</v>
      </c>
      <c r="J118" s="87" t="s">
        <v>173</v>
      </c>
      <c r="K118" s="88" t="s">
        <v>174</v>
      </c>
      <c r="L118" s="89"/>
      <c r="M118" s="90" t="s">
        <v>146</v>
      </c>
      <c r="N118" s="91" t="s">
        <v>147</v>
      </c>
    </row>
    <row r="119" spans="2:14" ht="15.75">
      <c r="B119" s="92" t="s">
        <v>148</v>
      </c>
      <c r="C119" s="93" t="str">
        <f>IF(+C112&gt;"",C112&amp;" - "&amp;G112,"")</f>
        <v>Leo Kivelä - Ismo Lallo</v>
      </c>
      <c r="D119" s="94"/>
      <c r="E119" s="95"/>
      <c r="F119" s="96">
        <v>-7</v>
      </c>
      <c r="G119" s="96">
        <v>-5</v>
      </c>
      <c r="H119" s="96">
        <v>-11</v>
      </c>
      <c r="I119" s="96"/>
      <c r="J119" s="96"/>
      <c r="K119" s="97">
        <f>COUNTIF(F119:J119,"&gt;0")</f>
        <v>0</v>
      </c>
      <c r="L119" s="98">
        <f>COUNTIF(F119:J119,"&lt;0")</f>
        <v>3</v>
      </c>
      <c r="M119" s="99">
        <f aca="true" t="shared" si="4" ref="M119:N123">IF(K119=3,1,"")</f>
      </c>
      <c r="N119" s="99">
        <f t="shared" si="4"/>
        <v>1</v>
      </c>
    </row>
    <row r="120" spans="2:14" ht="15.75">
      <c r="B120" s="92" t="s">
        <v>149</v>
      </c>
      <c r="C120" s="93" t="str">
        <f>IF(C113&gt;"",C113&amp;" - "&amp;G113,"")</f>
        <v>Julius Muinonen - Matti Nyyssönen</v>
      </c>
      <c r="D120" s="100"/>
      <c r="E120" s="95"/>
      <c r="F120" s="101">
        <v>-5</v>
      </c>
      <c r="G120" s="96">
        <v>-8</v>
      </c>
      <c r="H120" s="96">
        <v>-7</v>
      </c>
      <c r="I120" s="96"/>
      <c r="J120" s="96"/>
      <c r="K120" s="97">
        <f>COUNTIF(F120:J120,"&gt;0")</f>
        <v>0</v>
      </c>
      <c r="L120" s="98">
        <f>COUNTIF(F120:J120,"&lt;0")</f>
        <v>3</v>
      </c>
      <c r="M120" s="99">
        <f t="shared" si="4"/>
      </c>
      <c r="N120" s="99">
        <f t="shared" si="4"/>
        <v>1</v>
      </c>
    </row>
    <row r="121" spans="2:14" ht="15.75">
      <c r="B121" s="102" t="s">
        <v>175</v>
      </c>
      <c r="C121" s="103" t="str">
        <f>IF(C115&gt;"",C115&amp;" / "&amp;C116,"")</f>
        <v>Leo Kivelä / Julius Muinonen</v>
      </c>
      <c r="D121" s="104" t="str">
        <f>IF(G115&gt;"",G115&amp;" / "&amp;G116,"")</f>
        <v>Ismo Lallo / Matti Nyyssönen</v>
      </c>
      <c r="E121" s="105"/>
      <c r="F121" s="106">
        <v>8</v>
      </c>
      <c r="G121" s="107">
        <v>-3</v>
      </c>
      <c r="H121" s="108">
        <v>-9</v>
      </c>
      <c r="I121" s="108">
        <v>-3</v>
      </c>
      <c r="J121" s="108"/>
      <c r="K121" s="97">
        <f>COUNTIF(F121:J121,"&gt;0")</f>
        <v>1</v>
      </c>
      <c r="L121" s="98">
        <f>COUNTIF(F121:J121,"&lt;0")</f>
        <v>3</v>
      </c>
      <c r="M121" s="99">
        <f t="shared" si="4"/>
      </c>
      <c r="N121" s="99">
        <f t="shared" si="4"/>
        <v>1</v>
      </c>
    </row>
    <row r="122" spans="2:14" ht="15.75">
      <c r="B122" s="92" t="s">
        <v>151</v>
      </c>
      <c r="C122" s="93" t="str">
        <f>IF(+C112&gt;"",C112&amp;" - "&amp;G113,"")</f>
        <v>Leo Kivelä - Matti Nyyssönen</v>
      </c>
      <c r="D122" s="100"/>
      <c r="E122" s="95"/>
      <c r="F122" s="109"/>
      <c r="G122" s="96"/>
      <c r="H122" s="96"/>
      <c r="I122" s="96"/>
      <c r="J122" s="96"/>
      <c r="K122" s="97">
        <f>COUNTIF(F122:J122,"&gt;0")</f>
        <v>0</v>
      </c>
      <c r="L122" s="98">
        <f>COUNTIF(F122:J122,"&lt;0")</f>
        <v>0</v>
      </c>
      <c r="M122" s="99">
        <f t="shared" si="4"/>
      </c>
      <c r="N122" s="99">
        <f t="shared" si="4"/>
      </c>
    </row>
    <row r="123" spans="2:14" ht="16.5" thickBot="1">
      <c r="B123" s="92" t="s">
        <v>150</v>
      </c>
      <c r="C123" s="93" t="str">
        <f>IF(+C113&gt;"",C113&amp;" - "&amp;G112,"")</f>
        <v>Julius Muinonen - Ismo Lallo</v>
      </c>
      <c r="D123" s="100"/>
      <c r="E123" s="95"/>
      <c r="F123" s="110"/>
      <c r="G123" s="110"/>
      <c r="H123" s="110"/>
      <c r="I123" s="110"/>
      <c r="J123" s="110"/>
      <c r="K123" s="97">
        <f>COUNTIF(F123:J123,"&gt;0")</f>
        <v>0</v>
      </c>
      <c r="L123" s="98">
        <f>COUNTIF(F123:J123,"&lt;0")</f>
        <v>0</v>
      </c>
      <c r="M123" s="99">
        <f t="shared" si="4"/>
      </c>
      <c r="N123" s="99">
        <f t="shared" si="4"/>
      </c>
    </row>
    <row r="124" spans="2:14" ht="21" thickBot="1">
      <c r="B124" s="61"/>
      <c r="C124" s="61"/>
      <c r="D124" s="61"/>
      <c r="E124" s="61"/>
      <c r="F124" s="61"/>
      <c r="G124" s="61"/>
      <c r="H124" s="61"/>
      <c r="I124" s="111" t="s">
        <v>176</v>
      </c>
      <c r="J124" s="112"/>
      <c r="K124" s="97">
        <f>SUM(K119:K123)</f>
        <v>1</v>
      </c>
      <c r="L124" s="113">
        <f>SUM(L119:L123)</f>
        <v>9</v>
      </c>
      <c r="M124" s="114">
        <f>IF(SUM(M119:M123)&gt;=3,3,SUM(M119:M123))</f>
        <v>0</v>
      </c>
      <c r="N124" s="115">
        <f>IF(SUM(N119:N123)&gt;=3,3,SUM(N119:N123))</f>
        <v>3</v>
      </c>
    </row>
    <row r="125" spans="2:14" ht="15.75">
      <c r="B125" s="86" t="s">
        <v>177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5">
      <c r="B126" s="61" t="s">
        <v>152</v>
      </c>
      <c r="C126" s="61"/>
      <c r="D126" s="61" t="s">
        <v>153</v>
      </c>
      <c r="F126" s="61"/>
      <c r="G126" s="61" t="s">
        <v>154</v>
      </c>
      <c r="I126" s="61"/>
      <c r="J126" s="60" t="s">
        <v>178</v>
      </c>
      <c r="L126" s="61"/>
      <c r="M126" s="61"/>
      <c r="N126" s="61"/>
    </row>
    <row r="127" spans="2:14" ht="18.75" thickBot="1">
      <c r="B127" s="61"/>
      <c r="C127" s="61"/>
      <c r="D127" s="61"/>
      <c r="E127" s="61"/>
      <c r="F127" s="61"/>
      <c r="G127" s="61"/>
      <c r="H127" s="61"/>
      <c r="I127" s="61"/>
      <c r="J127" s="125" t="str">
        <f>IF(M124=3,C111,IF(N124=3,G111,""))</f>
        <v>TuKa</v>
      </c>
      <c r="K127" s="126"/>
      <c r="L127" s="126"/>
      <c r="M127" s="126"/>
      <c r="N127" s="127"/>
    </row>
    <row r="128" spans="2:14" ht="18">
      <c r="B128" s="116"/>
      <c r="C128" s="116"/>
      <c r="D128" s="116"/>
      <c r="E128" s="116"/>
      <c r="F128" s="116"/>
      <c r="G128" s="116"/>
      <c r="H128" s="116"/>
      <c r="I128" s="116"/>
      <c r="J128" s="117"/>
      <c r="K128" s="117"/>
      <c r="L128" s="117"/>
      <c r="M128" s="117"/>
      <c r="N128" s="118"/>
    </row>
    <row r="129" spans="2:14" ht="15">
      <c r="B129" s="119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1" spans="2:14" ht="15.75">
      <c r="B131" s="57" t="s">
        <v>155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4:14" ht="15.75">
      <c r="D132" s="61"/>
      <c r="E132" s="61"/>
      <c r="F132" s="62"/>
      <c r="G132" s="63" t="s">
        <v>156</v>
      </c>
      <c r="H132" s="64"/>
      <c r="I132" s="128" t="s">
        <v>182</v>
      </c>
      <c r="J132" s="129"/>
      <c r="K132" s="129"/>
      <c r="L132" s="129"/>
      <c r="M132" s="129"/>
      <c r="N132" s="130"/>
    </row>
    <row r="133" spans="2:14" ht="20.25">
      <c r="B133" s="68" t="s">
        <v>157</v>
      </c>
      <c r="D133" s="61"/>
      <c r="E133" s="61"/>
      <c r="F133" s="62"/>
      <c r="G133" s="63" t="s">
        <v>158</v>
      </c>
      <c r="H133" s="64"/>
      <c r="I133" s="128" t="s">
        <v>73</v>
      </c>
      <c r="J133" s="129"/>
      <c r="K133" s="129"/>
      <c r="L133" s="129"/>
      <c r="M133" s="129"/>
      <c r="N133" s="130"/>
    </row>
    <row r="134" spans="2:14" ht="15.75">
      <c r="B134" s="61"/>
      <c r="C134" s="61" t="s">
        <v>159</v>
      </c>
      <c r="D134" s="61"/>
      <c r="E134" s="61"/>
      <c r="F134" s="61"/>
      <c r="G134" s="63" t="s">
        <v>160</v>
      </c>
      <c r="H134" s="69"/>
      <c r="I134" s="128" t="s">
        <v>184</v>
      </c>
      <c r="J134" s="128"/>
      <c r="K134" s="128"/>
      <c r="L134" s="128"/>
      <c r="M134" s="128"/>
      <c r="N134" s="131"/>
    </row>
    <row r="135" spans="2:14" ht="15.75">
      <c r="B135" s="61"/>
      <c r="C135" s="61"/>
      <c r="D135" s="61"/>
      <c r="E135" s="61"/>
      <c r="F135" s="61"/>
      <c r="G135" s="63" t="s">
        <v>161</v>
      </c>
      <c r="H135" s="64"/>
      <c r="I135" s="132">
        <v>39411</v>
      </c>
      <c r="J135" s="133"/>
      <c r="K135" s="133"/>
      <c r="L135" s="70" t="s">
        <v>162</v>
      </c>
      <c r="M135" s="128" t="s">
        <v>183</v>
      </c>
      <c r="N135" s="131"/>
    </row>
    <row r="136" spans="3:14" ht="15.75" thickBot="1">
      <c r="C136" s="71" t="s">
        <v>163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6.5" thickBot="1">
      <c r="B137" s="72" t="s">
        <v>164</v>
      </c>
      <c r="C137" s="65" t="s">
        <v>6</v>
      </c>
      <c r="D137" s="66"/>
      <c r="E137" s="67"/>
      <c r="F137" s="73" t="s">
        <v>165</v>
      </c>
      <c r="G137" s="134" t="s">
        <v>0</v>
      </c>
      <c r="H137" s="135"/>
      <c r="I137" s="135"/>
      <c r="J137" s="135"/>
      <c r="K137" s="135"/>
      <c r="L137" s="135"/>
      <c r="M137" s="135"/>
      <c r="N137" s="136"/>
    </row>
    <row r="138" spans="2:14" ht="15.75" thickBot="1">
      <c r="B138" s="74" t="s">
        <v>142</v>
      </c>
      <c r="C138" s="138" t="s">
        <v>7</v>
      </c>
      <c r="D138" s="139"/>
      <c r="E138" s="140"/>
      <c r="F138" s="75" t="s">
        <v>143</v>
      </c>
      <c r="G138" s="137" t="s">
        <v>2</v>
      </c>
      <c r="H138" s="129"/>
      <c r="I138" s="129"/>
      <c r="J138" s="129"/>
      <c r="K138" s="129"/>
      <c r="L138" s="129"/>
      <c r="M138" s="129"/>
      <c r="N138" s="130"/>
    </row>
    <row r="139" spans="2:14" ht="15.75" thickBot="1">
      <c r="B139" s="76" t="s">
        <v>144</v>
      </c>
      <c r="C139" s="138" t="s">
        <v>8</v>
      </c>
      <c r="D139" s="139"/>
      <c r="E139" s="140"/>
      <c r="F139" s="75" t="s">
        <v>145</v>
      </c>
      <c r="G139" s="137" t="s">
        <v>1</v>
      </c>
      <c r="H139" s="129"/>
      <c r="I139" s="129"/>
      <c r="J139" s="129"/>
      <c r="K139" s="129"/>
      <c r="L139" s="129"/>
      <c r="M139" s="129"/>
      <c r="N139" s="130"/>
    </row>
    <row r="140" spans="2:14" ht="15.75" thickBot="1">
      <c r="B140" s="77" t="s">
        <v>166</v>
      </c>
      <c r="C140" s="78"/>
      <c r="D140" s="79"/>
      <c r="E140" s="80"/>
      <c r="F140" s="81" t="s">
        <v>166</v>
      </c>
      <c r="G140" s="82"/>
      <c r="H140" s="83"/>
      <c r="I140" s="83"/>
      <c r="J140" s="83"/>
      <c r="K140" s="83"/>
      <c r="L140" s="83"/>
      <c r="M140" s="83"/>
      <c r="N140" s="83"/>
    </row>
    <row r="141" spans="2:14" ht="15.75" thickBot="1">
      <c r="B141" s="74"/>
      <c r="C141" s="138" t="s">
        <v>7</v>
      </c>
      <c r="D141" s="139"/>
      <c r="E141" s="140"/>
      <c r="F141" s="75"/>
      <c r="G141" s="137" t="s">
        <v>2</v>
      </c>
      <c r="H141" s="129"/>
      <c r="I141" s="129"/>
      <c r="J141" s="129"/>
      <c r="K141" s="129"/>
      <c r="L141" s="129"/>
      <c r="M141" s="129"/>
      <c r="N141" s="130"/>
    </row>
    <row r="142" spans="2:14" ht="15.75" thickBot="1">
      <c r="B142" s="84"/>
      <c r="C142" s="138" t="s">
        <v>8</v>
      </c>
      <c r="D142" s="139"/>
      <c r="E142" s="140"/>
      <c r="F142" s="75"/>
      <c r="G142" s="137" t="s">
        <v>1</v>
      </c>
      <c r="H142" s="129"/>
      <c r="I142" s="129"/>
      <c r="J142" s="129"/>
      <c r="K142" s="129"/>
      <c r="L142" s="129"/>
      <c r="M142" s="129"/>
      <c r="N142" s="130"/>
    </row>
    <row r="143" spans="2:14" ht="15.75">
      <c r="B143" s="61"/>
      <c r="C143" s="61"/>
      <c r="D143" s="61"/>
      <c r="E143" s="61"/>
      <c r="F143" s="71" t="s">
        <v>167</v>
      </c>
      <c r="G143" s="71"/>
      <c r="H143" s="71"/>
      <c r="I143" s="71"/>
      <c r="J143" s="61"/>
      <c r="K143" s="61"/>
      <c r="L143" s="61"/>
      <c r="M143" s="85"/>
      <c r="N143" s="62"/>
    </row>
    <row r="144" spans="2:14" ht="15.75">
      <c r="B144" s="86" t="s">
        <v>168</v>
      </c>
      <c r="C144" s="61"/>
      <c r="D144" s="61"/>
      <c r="E144" s="61"/>
      <c r="F144" s="87" t="s">
        <v>169</v>
      </c>
      <c r="G144" s="87" t="s">
        <v>170</v>
      </c>
      <c r="H144" s="87" t="s">
        <v>171</v>
      </c>
      <c r="I144" s="87" t="s">
        <v>172</v>
      </c>
      <c r="J144" s="87" t="s">
        <v>173</v>
      </c>
      <c r="K144" s="88" t="s">
        <v>174</v>
      </c>
      <c r="L144" s="89"/>
      <c r="M144" s="90" t="s">
        <v>146</v>
      </c>
      <c r="N144" s="91" t="s">
        <v>147</v>
      </c>
    </row>
    <row r="145" spans="2:14" ht="15.75">
      <c r="B145" s="92" t="s">
        <v>148</v>
      </c>
      <c r="C145" s="93" t="str">
        <f>IF(+C138&gt;"",C138&amp;" - "&amp;G138,"")</f>
        <v>Veli-Matti Kuivalainen - Pertti Hella</v>
      </c>
      <c r="D145" s="94"/>
      <c r="E145" s="95"/>
      <c r="F145" s="96">
        <v>4</v>
      </c>
      <c r="G145" s="96">
        <v>-3</v>
      </c>
      <c r="H145" s="96">
        <v>-10</v>
      </c>
      <c r="I145" s="96">
        <v>7</v>
      </c>
      <c r="J145" s="96">
        <v>-5</v>
      </c>
      <c r="K145" s="97">
        <f>COUNTIF(F145:J145,"&gt;0")</f>
        <v>2</v>
      </c>
      <c r="L145" s="98">
        <f>COUNTIF(F145:J145,"&lt;0")</f>
        <v>3</v>
      </c>
      <c r="M145" s="99">
        <f aca="true" t="shared" si="5" ref="M145:N149">IF(K145=3,1,"")</f>
      </c>
      <c r="N145" s="99">
        <f t="shared" si="5"/>
        <v>1</v>
      </c>
    </row>
    <row r="146" spans="2:14" ht="15.75">
      <c r="B146" s="92" t="s">
        <v>149</v>
      </c>
      <c r="C146" s="93" t="str">
        <f>IF(C139&gt;"",C139&amp;" - "&amp;G139,"")</f>
        <v>Tauno Kara - Esa Miettinen</v>
      </c>
      <c r="D146" s="100"/>
      <c r="E146" s="95"/>
      <c r="F146" s="101">
        <v>-5</v>
      </c>
      <c r="G146" s="96">
        <v>-13</v>
      </c>
      <c r="H146" s="96">
        <v>-3</v>
      </c>
      <c r="I146" s="96"/>
      <c r="J146" s="96"/>
      <c r="K146" s="97">
        <f>COUNTIF(F146:J146,"&gt;0")</f>
        <v>0</v>
      </c>
      <c r="L146" s="98">
        <f>COUNTIF(F146:J146,"&lt;0")</f>
        <v>3</v>
      </c>
      <c r="M146" s="99">
        <f t="shared" si="5"/>
      </c>
      <c r="N146" s="99">
        <f t="shared" si="5"/>
        <v>1</v>
      </c>
    </row>
    <row r="147" spans="2:14" ht="15.75">
      <c r="B147" s="102" t="s">
        <v>175</v>
      </c>
      <c r="C147" s="103" t="str">
        <f>IF(C141&gt;"",C141&amp;" / "&amp;C142,"")</f>
        <v>Veli-Matti Kuivalainen / Tauno Kara</v>
      </c>
      <c r="D147" s="104" t="str">
        <f>IF(G141&gt;"",G141&amp;" / "&amp;G142,"")</f>
        <v>Pertti Hella / Esa Miettinen</v>
      </c>
      <c r="E147" s="105"/>
      <c r="F147" s="106">
        <v>-8</v>
      </c>
      <c r="G147" s="107">
        <v>-10</v>
      </c>
      <c r="H147" s="108">
        <v>-8</v>
      </c>
      <c r="I147" s="108"/>
      <c r="J147" s="108"/>
      <c r="K147" s="97">
        <f>COUNTIF(F147:J147,"&gt;0")</f>
        <v>0</v>
      </c>
      <c r="L147" s="98">
        <f>COUNTIF(F147:J147,"&lt;0")</f>
        <v>3</v>
      </c>
      <c r="M147" s="99">
        <f t="shared" si="5"/>
      </c>
      <c r="N147" s="99">
        <f t="shared" si="5"/>
        <v>1</v>
      </c>
    </row>
    <row r="148" spans="2:14" ht="15.75">
      <c r="B148" s="92" t="s">
        <v>151</v>
      </c>
      <c r="C148" s="93" t="str">
        <f>IF(+C138&gt;"",C138&amp;" - "&amp;G139,"")</f>
        <v>Veli-Matti Kuivalainen - Esa Miettinen</v>
      </c>
      <c r="D148" s="100"/>
      <c r="E148" s="95"/>
      <c r="F148" s="109"/>
      <c r="G148" s="96"/>
      <c r="H148" s="96"/>
      <c r="I148" s="96"/>
      <c r="J148" s="96"/>
      <c r="K148" s="97">
        <f>COUNTIF(F148:J148,"&gt;0")</f>
        <v>0</v>
      </c>
      <c r="L148" s="98">
        <f>COUNTIF(F148:J148,"&lt;0")</f>
        <v>0</v>
      </c>
      <c r="M148" s="99">
        <f t="shared" si="5"/>
      </c>
      <c r="N148" s="99">
        <f t="shared" si="5"/>
      </c>
    </row>
    <row r="149" spans="2:14" ht="16.5" thickBot="1">
      <c r="B149" s="92" t="s">
        <v>150</v>
      </c>
      <c r="C149" s="93" t="str">
        <f>IF(+C139&gt;"",C139&amp;" - "&amp;G138,"")</f>
        <v>Tauno Kara - Pertti Hella</v>
      </c>
      <c r="D149" s="100"/>
      <c r="E149" s="95"/>
      <c r="F149" s="110"/>
      <c r="G149" s="110"/>
      <c r="H149" s="110"/>
      <c r="I149" s="110"/>
      <c r="J149" s="110"/>
      <c r="K149" s="97">
        <f>COUNTIF(F149:J149,"&gt;0")</f>
        <v>0</v>
      </c>
      <c r="L149" s="98">
        <f>COUNTIF(F149:J149,"&lt;0")</f>
        <v>0</v>
      </c>
      <c r="M149" s="99">
        <f t="shared" si="5"/>
      </c>
      <c r="N149" s="99">
        <f t="shared" si="5"/>
      </c>
    </row>
    <row r="150" spans="2:14" ht="21" thickBot="1">
      <c r="B150" s="61"/>
      <c r="C150" s="61"/>
      <c r="D150" s="61"/>
      <c r="E150" s="61"/>
      <c r="F150" s="61"/>
      <c r="G150" s="61"/>
      <c r="H150" s="61"/>
      <c r="I150" s="111" t="s">
        <v>176</v>
      </c>
      <c r="J150" s="112"/>
      <c r="K150" s="97">
        <f>SUM(K145:K149)</f>
        <v>2</v>
      </c>
      <c r="L150" s="113">
        <f>SUM(L145:L149)</f>
        <v>9</v>
      </c>
      <c r="M150" s="114">
        <f>IF(SUM(M145:M149)&gt;=3,3,SUM(M145:M149))</f>
        <v>0</v>
      </c>
      <c r="N150" s="115">
        <f>IF(SUM(N145:N149)&gt;=3,3,SUM(N145:N149))</f>
        <v>3</v>
      </c>
    </row>
    <row r="151" spans="2:14" ht="15.75">
      <c r="B151" s="86" t="s">
        <v>177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5">
      <c r="B152" s="61" t="s">
        <v>152</v>
      </c>
      <c r="C152" s="61"/>
      <c r="D152" s="61" t="s">
        <v>153</v>
      </c>
      <c r="F152" s="61"/>
      <c r="G152" s="61" t="s">
        <v>154</v>
      </c>
      <c r="I152" s="61"/>
      <c r="J152" s="60" t="s">
        <v>178</v>
      </c>
      <c r="L152" s="61"/>
      <c r="M152" s="61"/>
      <c r="N152" s="61"/>
    </row>
    <row r="153" spans="2:14" ht="18.75" thickBot="1">
      <c r="B153" s="61"/>
      <c r="C153" s="61"/>
      <c r="D153" s="61"/>
      <c r="E153" s="61"/>
      <c r="F153" s="61"/>
      <c r="G153" s="61"/>
      <c r="H153" s="61"/>
      <c r="I153" s="61"/>
      <c r="J153" s="125" t="str">
        <f>IF(M150=3,C137,IF(N150=3,G137,""))</f>
        <v>KuPTS</v>
      </c>
      <c r="K153" s="126"/>
      <c r="L153" s="126"/>
      <c r="M153" s="126"/>
      <c r="N153" s="127"/>
    </row>
    <row r="154" spans="2:14" ht="18">
      <c r="B154" s="116"/>
      <c r="C154" s="116"/>
      <c r="D154" s="116"/>
      <c r="E154" s="116"/>
      <c r="F154" s="116"/>
      <c r="G154" s="116"/>
      <c r="H154" s="116"/>
      <c r="I154" s="116"/>
      <c r="J154" s="117"/>
      <c r="K154" s="117"/>
      <c r="L154" s="117"/>
      <c r="M154" s="117"/>
      <c r="N154" s="118"/>
    </row>
    <row r="155" spans="2:14" ht="15">
      <c r="B155" s="119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</row>
    <row r="157" spans="2:14" ht="15.75">
      <c r="B157" s="57" t="s">
        <v>155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4:14" ht="15.75">
      <c r="D158" s="61"/>
      <c r="E158" s="61"/>
      <c r="F158" s="62"/>
      <c r="G158" s="63" t="s">
        <v>156</v>
      </c>
      <c r="H158" s="64"/>
      <c r="I158" s="128" t="s">
        <v>182</v>
      </c>
      <c r="J158" s="129"/>
      <c r="K158" s="129"/>
      <c r="L158" s="129"/>
      <c r="M158" s="129"/>
      <c r="N158" s="130"/>
    </row>
    <row r="159" spans="2:14" ht="20.25">
      <c r="B159" s="68" t="s">
        <v>157</v>
      </c>
      <c r="D159" s="61"/>
      <c r="E159" s="61"/>
      <c r="F159" s="62"/>
      <c r="G159" s="63" t="s">
        <v>158</v>
      </c>
      <c r="H159" s="64"/>
      <c r="I159" s="128" t="s">
        <v>73</v>
      </c>
      <c r="J159" s="129"/>
      <c r="K159" s="129"/>
      <c r="L159" s="129"/>
      <c r="M159" s="129"/>
      <c r="N159" s="130"/>
    </row>
    <row r="160" spans="2:14" ht="15.75">
      <c r="B160" s="61"/>
      <c r="C160" s="61" t="s">
        <v>159</v>
      </c>
      <c r="D160" s="61"/>
      <c r="E160" s="61"/>
      <c r="F160" s="61"/>
      <c r="G160" s="63" t="s">
        <v>160</v>
      </c>
      <c r="H160" s="69"/>
      <c r="I160" s="128" t="s">
        <v>185</v>
      </c>
      <c r="J160" s="128"/>
      <c r="K160" s="128"/>
      <c r="L160" s="128"/>
      <c r="M160" s="128"/>
      <c r="N160" s="131"/>
    </row>
    <row r="161" spans="2:14" ht="15.75">
      <c r="B161" s="61"/>
      <c r="C161" s="61"/>
      <c r="D161" s="61"/>
      <c r="E161" s="61"/>
      <c r="F161" s="61"/>
      <c r="G161" s="63" t="s">
        <v>161</v>
      </c>
      <c r="H161" s="64"/>
      <c r="I161" s="132">
        <v>39411</v>
      </c>
      <c r="J161" s="133"/>
      <c r="K161" s="133"/>
      <c r="L161" s="70" t="s">
        <v>162</v>
      </c>
      <c r="M161" s="128" t="s">
        <v>183</v>
      </c>
      <c r="N161" s="131"/>
    </row>
    <row r="162" spans="3:14" ht="15.75" thickBot="1">
      <c r="C162" s="71" t="s">
        <v>163</v>
      </c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6.5" thickBot="1">
      <c r="B163" s="72" t="s">
        <v>164</v>
      </c>
      <c r="C163" s="65" t="s">
        <v>0</v>
      </c>
      <c r="D163" s="66"/>
      <c r="E163" s="67"/>
      <c r="F163" s="73" t="s">
        <v>165</v>
      </c>
      <c r="G163" s="134" t="s">
        <v>3</v>
      </c>
      <c r="H163" s="135"/>
      <c r="I163" s="135"/>
      <c r="J163" s="135"/>
      <c r="K163" s="135"/>
      <c r="L163" s="135"/>
      <c r="M163" s="135"/>
      <c r="N163" s="136"/>
    </row>
    <row r="164" spans="2:14" ht="15.75" thickBot="1">
      <c r="B164" s="74" t="s">
        <v>142</v>
      </c>
      <c r="C164" s="138" t="s">
        <v>1</v>
      </c>
      <c r="D164" s="139"/>
      <c r="E164" s="140"/>
      <c r="F164" s="75" t="s">
        <v>143</v>
      </c>
      <c r="G164" s="137" t="s">
        <v>5</v>
      </c>
      <c r="H164" s="129"/>
      <c r="I164" s="129"/>
      <c r="J164" s="129"/>
      <c r="K164" s="129"/>
      <c r="L164" s="129"/>
      <c r="M164" s="129"/>
      <c r="N164" s="130"/>
    </row>
    <row r="165" spans="2:14" ht="15.75" thickBot="1">
      <c r="B165" s="76" t="s">
        <v>144</v>
      </c>
      <c r="C165" s="138" t="s">
        <v>2</v>
      </c>
      <c r="D165" s="139"/>
      <c r="E165" s="140"/>
      <c r="F165" s="75" t="s">
        <v>145</v>
      </c>
      <c r="G165" s="137" t="s">
        <v>4</v>
      </c>
      <c r="H165" s="129"/>
      <c r="I165" s="129"/>
      <c r="J165" s="129"/>
      <c r="K165" s="129"/>
      <c r="L165" s="129"/>
      <c r="M165" s="129"/>
      <c r="N165" s="130"/>
    </row>
    <row r="166" spans="2:14" ht="15.75" thickBot="1">
      <c r="B166" s="77" t="s">
        <v>166</v>
      </c>
      <c r="C166" s="78"/>
      <c r="D166" s="79"/>
      <c r="E166" s="80"/>
      <c r="F166" s="81" t="s">
        <v>166</v>
      </c>
      <c r="G166" s="82"/>
      <c r="H166" s="83"/>
      <c r="I166" s="83"/>
      <c r="J166" s="83"/>
      <c r="K166" s="83"/>
      <c r="L166" s="83"/>
      <c r="M166" s="83"/>
      <c r="N166" s="83"/>
    </row>
    <row r="167" spans="2:14" ht="15.75" thickBot="1">
      <c r="B167" s="74"/>
      <c r="C167" s="138" t="s">
        <v>1</v>
      </c>
      <c r="D167" s="139"/>
      <c r="E167" s="140"/>
      <c r="F167" s="75"/>
      <c r="G167" s="137" t="s">
        <v>5</v>
      </c>
      <c r="H167" s="129"/>
      <c r="I167" s="129"/>
      <c r="J167" s="129"/>
      <c r="K167" s="129"/>
      <c r="L167" s="129"/>
      <c r="M167" s="129"/>
      <c r="N167" s="130"/>
    </row>
    <row r="168" spans="2:14" ht="15.75" thickBot="1">
      <c r="B168" s="84"/>
      <c r="C168" s="138" t="s">
        <v>2</v>
      </c>
      <c r="D168" s="139"/>
      <c r="E168" s="140"/>
      <c r="F168" s="75"/>
      <c r="G168" s="137" t="s">
        <v>4</v>
      </c>
      <c r="H168" s="129"/>
      <c r="I168" s="129"/>
      <c r="J168" s="129"/>
      <c r="K168" s="129"/>
      <c r="L168" s="129"/>
      <c r="M168" s="129"/>
      <c r="N168" s="130"/>
    </row>
    <row r="169" spans="2:14" ht="15.75">
      <c r="B169" s="61"/>
      <c r="C169" s="61"/>
      <c r="D169" s="61"/>
      <c r="E169" s="61"/>
      <c r="F169" s="71" t="s">
        <v>167</v>
      </c>
      <c r="G169" s="71"/>
      <c r="H169" s="71"/>
      <c r="I169" s="71"/>
      <c r="J169" s="61"/>
      <c r="K169" s="61"/>
      <c r="L169" s="61"/>
      <c r="M169" s="85"/>
      <c r="N169" s="62"/>
    </row>
    <row r="170" spans="2:14" ht="15.75">
      <c r="B170" s="86" t="s">
        <v>168</v>
      </c>
      <c r="C170" s="61"/>
      <c r="D170" s="61"/>
      <c r="E170" s="61"/>
      <c r="F170" s="87" t="s">
        <v>169</v>
      </c>
      <c r="G170" s="87" t="s">
        <v>170</v>
      </c>
      <c r="H170" s="87" t="s">
        <v>171</v>
      </c>
      <c r="I170" s="87" t="s">
        <v>172</v>
      </c>
      <c r="J170" s="87" t="s">
        <v>173</v>
      </c>
      <c r="K170" s="88" t="s">
        <v>174</v>
      </c>
      <c r="L170" s="89"/>
      <c r="M170" s="90" t="s">
        <v>146</v>
      </c>
      <c r="N170" s="91" t="s">
        <v>147</v>
      </c>
    </row>
    <row r="171" spans="2:14" ht="15.75">
      <c r="B171" s="92" t="s">
        <v>148</v>
      </c>
      <c r="C171" s="93" t="str">
        <f>IF(+C164&gt;"",C164&amp;" - "&amp;G164,"")</f>
        <v>Esa Miettinen - Matti Nyyssönen</v>
      </c>
      <c r="D171" s="94"/>
      <c r="E171" s="95"/>
      <c r="F171" s="96">
        <v>-4</v>
      </c>
      <c r="G171" s="96">
        <v>7</v>
      </c>
      <c r="H171" s="96">
        <v>6</v>
      </c>
      <c r="I171" s="96">
        <v>-9</v>
      </c>
      <c r="J171" s="96">
        <v>7</v>
      </c>
      <c r="K171" s="97">
        <f>COUNTIF(F171:J171,"&gt;0")</f>
        <v>3</v>
      </c>
      <c r="L171" s="98">
        <f>COUNTIF(F171:J171,"&lt;0")</f>
        <v>2</v>
      </c>
      <c r="M171" s="99">
        <f aca="true" t="shared" si="6" ref="M171:N175">IF(K171=3,1,"")</f>
        <v>1</v>
      </c>
      <c r="N171" s="99">
        <f t="shared" si="6"/>
      </c>
    </row>
    <row r="172" spans="2:14" ht="15.75">
      <c r="B172" s="92" t="s">
        <v>149</v>
      </c>
      <c r="C172" s="93" t="str">
        <f>IF(C165&gt;"",C165&amp;" - "&amp;G165,"")</f>
        <v>Pertti Hella - Ismo Lallo</v>
      </c>
      <c r="D172" s="100"/>
      <c r="E172" s="95"/>
      <c r="F172" s="101">
        <v>-5</v>
      </c>
      <c r="G172" s="96">
        <v>-10</v>
      </c>
      <c r="H172" s="96">
        <v>10</v>
      </c>
      <c r="I172" s="96">
        <v>-3</v>
      </c>
      <c r="J172" s="96"/>
      <c r="K172" s="97">
        <f>COUNTIF(F172:J172,"&gt;0")</f>
        <v>1</v>
      </c>
      <c r="L172" s="98">
        <f>COUNTIF(F172:J172,"&lt;0")</f>
        <v>3</v>
      </c>
      <c r="M172" s="99">
        <f t="shared" si="6"/>
      </c>
      <c r="N172" s="99">
        <f t="shared" si="6"/>
        <v>1</v>
      </c>
    </row>
    <row r="173" spans="2:14" ht="15.75">
      <c r="B173" s="102" t="s">
        <v>175</v>
      </c>
      <c r="C173" s="103" t="str">
        <f>IF(C167&gt;"",C167&amp;" / "&amp;C168,"")</f>
        <v>Esa Miettinen / Pertti Hella</v>
      </c>
      <c r="D173" s="104" t="str">
        <f>IF(G167&gt;"",G167&amp;" / "&amp;G168,"")</f>
        <v>Matti Nyyssönen / Ismo Lallo</v>
      </c>
      <c r="E173" s="105"/>
      <c r="F173" s="106">
        <v>10</v>
      </c>
      <c r="G173" s="107">
        <v>-9</v>
      </c>
      <c r="H173" s="108">
        <v>-6</v>
      </c>
      <c r="I173" s="108">
        <v>10</v>
      </c>
      <c r="J173" s="108">
        <v>9</v>
      </c>
      <c r="K173" s="97">
        <f>COUNTIF(F173:J173,"&gt;0")</f>
        <v>3</v>
      </c>
      <c r="L173" s="98">
        <f>COUNTIF(F173:J173,"&lt;0")</f>
        <v>2</v>
      </c>
      <c r="M173" s="99">
        <f t="shared" si="6"/>
        <v>1</v>
      </c>
      <c r="N173" s="99">
        <f t="shared" si="6"/>
      </c>
    </row>
    <row r="174" spans="2:14" ht="15.75">
      <c r="B174" s="92" t="s">
        <v>151</v>
      </c>
      <c r="C174" s="93" t="str">
        <f>IF(+C164&gt;"",C164&amp;" - "&amp;G165,"")</f>
        <v>Esa Miettinen - Ismo Lallo</v>
      </c>
      <c r="D174" s="100"/>
      <c r="E174" s="95"/>
      <c r="F174" s="109">
        <v>-8</v>
      </c>
      <c r="G174" s="96">
        <v>3</v>
      </c>
      <c r="H174" s="96">
        <v>5</v>
      </c>
      <c r="I174" s="96">
        <v>3</v>
      </c>
      <c r="J174" s="96"/>
      <c r="K174" s="97">
        <f>COUNTIF(F174:J174,"&gt;0")</f>
        <v>3</v>
      </c>
      <c r="L174" s="98">
        <f>COUNTIF(F174:J174,"&lt;0")</f>
        <v>1</v>
      </c>
      <c r="M174" s="99">
        <f t="shared" si="6"/>
        <v>1</v>
      </c>
      <c r="N174" s="99">
        <f t="shared" si="6"/>
      </c>
    </row>
    <row r="175" spans="2:14" ht="16.5" thickBot="1">
      <c r="B175" s="92" t="s">
        <v>150</v>
      </c>
      <c r="C175" s="93" t="str">
        <f>IF(+C165&gt;"",C165&amp;" - "&amp;G164,"")</f>
        <v>Pertti Hella - Matti Nyyssönen</v>
      </c>
      <c r="D175" s="100"/>
      <c r="E175" s="95"/>
      <c r="F175" s="110"/>
      <c r="G175" s="110"/>
      <c r="H175" s="110"/>
      <c r="I175" s="110"/>
      <c r="J175" s="110"/>
      <c r="K175" s="97">
        <f>COUNTIF(F175:J175,"&gt;0")</f>
        <v>0</v>
      </c>
      <c r="L175" s="98">
        <f>COUNTIF(F175:J175,"&lt;0")</f>
        <v>0</v>
      </c>
      <c r="M175" s="99">
        <f t="shared" si="6"/>
      </c>
      <c r="N175" s="99">
        <f t="shared" si="6"/>
      </c>
    </row>
    <row r="176" spans="2:14" ht="21" thickBot="1">
      <c r="B176" s="61"/>
      <c r="C176" s="61"/>
      <c r="D176" s="61"/>
      <c r="E176" s="61"/>
      <c r="F176" s="61"/>
      <c r="G176" s="61"/>
      <c r="H176" s="61"/>
      <c r="I176" s="111" t="s">
        <v>176</v>
      </c>
      <c r="J176" s="112"/>
      <c r="K176" s="97">
        <f>SUM(K171:K175)</f>
        <v>10</v>
      </c>
      <c r="L176" s="113">
        <f>SUM(L171:L175)</f>
        <v>8</v>
      </c>
      <c r="M176" s="114">
        <f>IF(SUM(M171:M175)&gt;=3,3,SUM(M171:M175))</f>
        <v>3</v>
      </c>
      <c r="N176" s="115">
        <f>IF(SUM(N171:N175)&gt;=3,3,SUM(N171:N175))</f>
        <v>1</v>
      </c>
    </row>
    <row r="177" spans="2:14" ht="15.75">
      <c r="B177" s="86" t="s">
        <v>177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5">
      <c r="B178" s="61" t="s">
        <v>152</v>
      </c>
      <c r="C178" s="61"/>
      <c r="D178" s="61" t="s">
        <v>153</v>
      </c>
      <c r="F178" s="61"/>
      <c r="G178" s="61" t="s">
        <v>154</v>
      </c>
      <c r="I178" s="61"/>
      <c r="J178" s="60" t="s">
        <v>178</v>
      </c>
      <c r="L178" s="61"/>
      <c r="M178" s="61"/>
      <c r="N178" s="61"/>
    </row>
    <row r="179" spans="2:14" ht="18.75" thickBot="1">
      <c r="B179" s="61"/>
      <c r="C179" s="61"/>
      <c r="D179" s="61"/>
      <c r="E179" s="61"/>
      <c r="F179" s="61"/>
      <c r="G179" s="61"/>
      <c r="H179" s="61"/>
      <c r="I179" s="61"/>
      <c r="J179" s="125" t="str">
        <f>IF(M176=3,C163,IF(N176=3,G163,""))</f>
        <v>KuPTS</v>
      </c>
      <c r="K179" s="126"/>
      <c r="L179" s="126"/>
      <c r="M179" s="126"/>
      <c r="N179" s="127"/>
    </row>
    <row r="180" spans="2:14" ht="18">
      <c r="B180" s="116"/>
      <c r="C180" s="116"/>
      <c r="D180" s="116"/>
      <c r="E180" s="116"/>
      <c r="F180" s="116"/>
      <c r="G180" s="116"/>
      <c r="H180" s="116"/>
      <c r="I180" s="116"/>
      <c r="J180" s="117"/>
      <c r="K180" s="117"/>
      <c r="L180" s="117"/>
      <c r="M180" s="117"/>
      <c r="N180" s="118"/>
    </row>
    <row r="181" spans="2:14" ht="15">
      <c r="B181" s="119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</row>
  </sheetData>
  <mergeCells count="112">
    <mergeCell ref="C168:E168"/>
    <mergeCell ref="G168:N168"/>
    <mergeCell ref="J179:N179"/>
    <mergeCell ref="C165:E165"/>
    <mergeCell ref="G165:N165"/>
    <mergeCell ref="C167:E167"/>
    <mergeCell ref="G167:N167"/>
    <mergeCell ref="C163:E163"/>
    <mergeCell ref="G163:N163"/>
    <mergeCell ref="C164:E164"/>
    <mergeCell ref="G164:N164"/>
    <mergeCell ref="I159:N159"/>
    <mergeCell ref="I160:N160"/>
    <mergeCell ref="I161:K161"/>
    <mergeCell ref="M161:N161"/>
    <mergeCell ref="C142:E142"/>
    <mergeCell ref="G142:N142"/>
    <mergeCell ref="J153:N153"/>
    <mergeCell ref="I158:N158"/>
    <mergeCell ref="C139:E139"/>
    <mergeCell ref="G139:N139"/>
    <mergeCell ref="C141:E141"/>
    <mergeCell ref="G141:N141"/>
    <mergeCell ref="C137:E137"/>
    <mergeCell ref="G137:N137"/>
    <mergeCell ref="C138:E138"/>
    <mergeCell ref="G138:N138"/>
    <mergeCell ref="I133:N133"/>
    <mergeCell ref="I134:N134"/>
    <mergeCell ref="I135:K135"/>
    <mergeCell ref="M135:N135"/>
    <mergeCell ref="C116:E116"/>
    <mergeCell ref="G116:N116"/>
    <mergeCell ref="J127:N127"/>
    <mergeCell ref="I132:N132"/>
    <mergeCell ref="C113:E113"/>
    <mergeCell ref="G113:N113"/>
    <mergeCell ref="C115:E115"/>
    <mergeCell ref="G115:N115"/>
    <mergeCell ref="C111:E111"/>
    <mergeCell ref="G111:N111"/>
    <mergeCell ref="C112:E112"/>
    <mergeCell ref="G112:N112"/>
    <mergeCell ref="I107:N107"/>
    <mergeCell ref="I108:N108"/>
    <mergeCell ref="I109:K109"/>
    <mergeCell ref="M109:N109"/>
    <mergeCell ref="C90:E90"/>
    <mergeCell ref="G90:N90"/>
    <mergeCell ref="J101:N101"/>
    <mergeCell ref="I106:N106"/>
    <mergeCell ref="C87:E87"/>
    <mergeCell ref="G87:N87"/>
    <mergeCell ref="C89:E89"/>
    <mergeCell ref="G89:N89"/>
    <mergeCell ref="C85:E85"/>
    <mergeCell ref="G85:N85"/>
    <mergeCell ref="C86:E86"/>
    <mergeCell ref="G86:N86"/>
    <mergeCell ref="I81:N81"/>
    <mergeCell ref="I82:N82"/>
    <mergeCell ref="I83:K83"/>
    <mergeCell ref="M83:N83"/>
    <mergeCell ref="C64:E64"/>
    <mergeCell ref="G64:N64"/>
    <mergeCell ref="J75:N75"/>
    <mergeCell ref="I80:N80"/>
    <mergeCell ref="C61:E61"/>
    <mergeCell ref="G61:N61"/>
    <mergeCell ref="C63:E63"/>
    <mergeCell ref="G63:N63"/>
    <mergeCell ref="C59:E59"/>
    <mergeCell ref="G59:N59"/>
    <mergeCell ref="C60:E60"/>
    <mergeCell ref="G60:N60"/>
    <mergeCell ref="I55:N55"/>
    <mergeCell ref="I56:N56"/>
    <mergeCell ref="I57:K57"/>
    <mergeCell ref="M57:N57"/>
    <mergeCell ref="C38:E38"/>
    <mergeCell ref="G38:N38"/>
    <mergeCell ref="J49:N49"/>
    <mergeCell ref="I54:N54"/>
    <mergeCell ref="C35:E35"/>
    <mergeCell ref="G35:N35"/>
    <mergeCell ref="C37:E37"/>
    <mergeCell ref="G37:N37"/>
    <mergeCell ref="C33:E33"/>
    <mergeCell ref="G33:N33"/>
    <mergeCell ref="C34:E34"/>
    <mergeCell ref="G34:N34"/>
    <mergeCell ref="I28:N28"/>
    <mergeCell ref="I29:N29"/>
    <mergeCell ref="I30:N30"/>
    <mergeCell ref="I31:K31"/>
    <mergeCell ref="M31:N31"/>
    <mergeCell ref="G12:N12"/>
    <mergeCell ref="C7:E7"/>
    <mergeCell ref="C11:E11"/>
    <mergeCell ref="C12:E12"/>
    <mergeCell ref="C8:E8"/>
    <mergeCell ref="C9:E9"/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A5" sqref="A5: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7" width="14.28125" style="0" customWidth="1"/>
  </cols>
  <sheetData>
    <row r="1" spans="1:7" ht="18">
      <c r="A1" s="52" t="s">
        <v>134</v>
      </c>
      <c r="B1" s="53"/>
      <c r="C1" s="53"/>
      <c r="D1" s="54" t="s">
        <v>135</v>
      </c>
      <c r="E1" s="54"/>
      <c r="G1" s="6"/>
    </row>
    <row r="2" spans="1:7" ht="18">
      <c r="A2" s="7" t="s">
        <v>133</v>
      </c>
      <c r="B2" s="5"/>
      <c r="C2" s="5"/>
      <c r="D2" s="6"/>
      <c r="E2" s="6"/>
      <c r="F2" s="6"/>
      <c r="G2" s="6"/>
    </row>
    <row r="3" spans="1:7" ht="18">
      <c r="A3" s="142"/>
      <c r="B3" s="143"/>
      <c r="C3" s="9"/>
      <c r="E3" s="6"/>
      <c r="F3" s="6"/>
      <c r="G3" s="6"/>
    </row>
    <row r="4" spans="5:7" ht="18">
      <c r="E4" s="6"/>
      <c r="F4" s="6"/>
      <c r="G4" s="6"/>
    </row>
    <row r="5" spans="1:7" ht="18">
      <c r="A5" s="144" t="s">
        <v>139</v>
      </c>
      <c r="B5" s="145"/>
      <c r="C5" s="5" t="s">
        <v>138</v>
      </c>
      <c r="D5" s="6"/>
      <c r="E5" s="6"/>
      <c r="F5" s="6"/>
      <c r="G5" s="6"/>
    </row>
    <row r="6" spans="1:7" ht="18.75" thickBot="1">
      <c r="A6" s="10"/>
      <c r="B6" s="11"/>
      <c r="C6" s="11"/>
      <c r="D6" s="6"/>
      <c r="E6" s="6"/>
      <c r="F6" s="6"/>
      <c r="G6" s="6"/>
    </row>
    <row r="7" spans="1:7" ht="16.5" customHeight="1">
      <c r="A7" s="12">
        <v>6</v>
      </c>
      <c r="B7" s="13" t="s">
        <v>3</v>
      </c>
      <c r="C7" s="14"/>
      <c r="D7" s="15" t="s">
        <v>3</v>
      </c>
      <c r="E7" s="16"/>
      <c r="F7" s="16"/>
      <c r="G7" s="16"/>
    </row>
    <row r="8" spans="1:7" ht="16.5" customHeight="1" thickBot="1">
      <c r="A8" s="17"/>
      <c r="B8" s="18"/>
      <c r="C8" s="19"/>
      <c r="D8" s="20"/>
      <c r="E8" s="21" t="s">
        <v>3</v>
      </c>
      <c r="F8" s="16"/>
      <c r="G8" s="16"/>
    </row>
    <row r="9" spans="1:7" ht="16.5" customHeight="1">
      <c r="A9" s="22">
        <v>62</v>
      </c>
      <c r="B9" s="23" t="s">
        <v>39</v>
      </c>
      <c r="C9" s="24"/>
      <c r="D9" s="25" t="s">
        <v>42</v>
      </c>
      <c r="E9" s="26" t="s">
        <v>180</v>
      </c>
      <c r="F9" s="27"/>
      <c r="G9" s="16"/>
    </row>
    <row r="10" spans="1:7" ht="16.5" customHeight="1" thickBot="1">
      <c r="A10" s="28">
        <v>62</v>
      </c>
      <c r="B10" s="29" t="s">
        <v>42</v>
      </c>
      <c r="C10" s="30"/>
      <c r="D10" s="16" t="s">
        <v>179</v>
      </c>
      <c r="E10" s="26"/>
      <c r="F10" s="21" t="s">
        <v>3</v>
      </c>
      <c r="G10" s="16"/>
    </row>
    <row r="11" spans="1:7" ht="16.5" customHeight="1">
      <c r="A11" s="31">
        <v>37</v>
      </c>
      <c r="B11" s="32" t="s">
        <v>19</v>
      </c>
      <c r="C11" s="33"/>
      <c r="D11" s="15" t="s">
        <v>19</v>
      </c>
      <c r="E11" s="26"/>
      <c r="F11" s="26" t="s">
        <v>179</v>
      </c>
      <c r="G11" s="16"/>
    </row>
    <row r="12" spans="1:7" ht="16.5" customHeight="1" thickBot="1">
      <c r="A12" s="34">
        <v>62</v>
      </c>
      <c r="B12" s="35" t="s">
        <v>16</v>
      </c>
      <c r="C12" s="36"/>
      <c r="D12" s="20" t="s">
        <v>181</v>
      </c>
      <c r="E12" s="37" t="s">
        <v>19</v>
      </c>
      <c r="F12" s="26"/>
      <c r="G12" s="16"/>
    </row>
    <row r="13" spans="1:7" ht="16.5" customHeight="1">
      <c r="A13" s="12"/>
      <c r="B13" s="13"/>
      <c r="C13" s="14"/>
      <c r="D13" s="25" t="s">
        <v>49</v>
      </c>
      <c r="E13" s="16" t="s">
        <v>180</v>
      </c>
      <c r="F13" s="26"/>
      <c r="G13" s="16"/>
    </row>
    <row r="14" spans="1:7" ht="16.5" customHeight="1" thickBot="1">
      <c r="A14" s="17">
        <v>32</v>
      </c>
      <c r="B14" s="18" t="s">
        <v>49</v>
      </c>
      <c r="C14" s="19"/>
      <c r="D14" s="16"/>
      <c r="E14" s="16"/>
      <c r="F14" s="26"/>
      <c r="G14" s="38"/>
    </row>
    <row r="15" spans="1:8" ht="16.5" customHeight="1">
      <c r="A15" s="39"/>
      <c r="B15" s="40"/>
      <c r="C15" s="41"/>
      <c r="D15" s="16"/>
      <c r="E15" s="16"/>
      <c r="F15" s="26" t="s">
        <v>3</v>
      </c>
      <c r="G15" s="27"/>
      <c r="H15" s="42"/>
    </row>
    <row r="16" spans="1:8" ht="16.5" customHeight="1" thickBot="1">
      <c r="A16" s="43"/>
      <c r="B16" s="43"/>
      <c r="C16" s="43"/>
      <c r="F16" s="122" t="s">
        <v>193</v>
      </c>
      <c r="G16" s="27"/>
      <c r="H16" s="42"/>
    </row>
    <row r="17" spans="1:8" ht="16.5" customHeight="1">
      <c r="A17" s="12">
        <v>26</v>
      </c>
      <c r="B17" s="13" t="s">
        <v>0</v>
      </c>
      <c r="C17" s="14"/>
      <c r="D17" s="15" t="s">
        <v>0</v>
      </c>
      <c r="E17" s="16"/>
      <c r="F17" s="44"/>
      <c r="G17" s="27"/>
      <c r="H17" s="42"/>
    </row>
    <row r="18" spans="1:8" ht="16.5" customHeight="1" thickBot="1">
      <c r="A18" s="17"/>
      <c r="B18" s="18"/>
      <c r="C18" s="19"/>
      <c r="D18" s="20"/>
      <c r="E18" s="21" t="s">
        <v>0</v>
      </c>
      <c r="F18" s="26"/>
      <c r="G18" s="27"/>
      <c r="H18" s="42"/>
    </row>
    <row r="19" spans="1:8" ht="16.5" customHeight="1">
      <c r="A19" s="22">
        <v>62</v>
      </c>
      <c r="B19" s="23" t="s">
        <v>13</v>
      </c>
      <c r="C19" s="24"/>
      <c r="D19" s="25" t="s">
        <v>9</v>
      </c>
      <c r="E19" s="26" t="s">
        <v>180</v>
      </c>
      <c r="F19" s="26"/>
      <c r="G19" s="27"/>
      <c r="H19" s="42"/>
    </row>
    <row r="20" spans="1:8" ht="16.5" customHeight="1" thickBot="1">
      <c r="A20" s="28">
        <v>47</v>
      </c>
      <c r="B20" s="29" t="s">
        <v>9</v>
      </c>
      <c r="C20" s="30"/>
      <c r="D20" s="16" t="s">
        <v>179</v>
      </c>
      <c r="E20" s="26"/>
      <c r="F20" s="37" t="s">
        <v>0</v>
      </c>
      <c r="G20" s="27"/>
      <c r="H20" s="42"/>
    </row>
    <row r="21" spans="1:8" ht="16.5" customHeight="1">
      <c r="A21" s="45">
        <v>49</v>
      </c>
      <c r="B21" s="46" t="s">
        <v>36</v>
      </c>
      <c r="C21" s="47"/>
      <c r="D21" s="15" t="s">
        <v>36</v>
      </c>
      <c r="E21" s="26"/>
      <c r="F21" s="27" t="s">
        <v>180</v>
      </c>
      <c r="G21" s="27"/>
      <c r="H21" s="42"/>
    </row>
    <row r="22" spans="1:8" ht="16.5" customHeight="1" thickBot="1">
      <c r="A22" s="48">
        <v>62</v>
      </c>
      <c r="B22" s="49" t="s">
        <v>50</v>
      </c>
      <c r="C22" s="50"/>
      <c r="D22" s="20" t="s">
        <v>179</v>
      </c>
      <c r="E22" s="37" t="s">
        <v>31</v>
      </c>
      <c r="F22" s="27"/>
      <c r="G22" s="27"/>
      <c r="H22" s="42"/>
    </row>
    <row r="23" spans="1:7" ht="16.5" customHeight="1">
      <c r="A23" s="12"/>
      <c r="B23" s="13"/>
      <c r="C23" s="14"/>
      <c r="D23" s="25" t="s">
        <v>31</v>
      </c>
      <c r="E23" s="16" t="s">
        <v>180</v>
      </c>
      <c r="F23" s="27"/>
      <c r="G23" s="38"/>
    </row>
    <row r="24" spans="1:6" ht="16.5" customHeight="1" thickBot="1">
      <c r="A24" s="17">
        <v>20</v>
      </c>
      <c r="B24" s="18" t="s">
        <v>31</v>
      </c>
      <c r="C24" s="19"/>
      <c r="D24" s="16"/>
      <c r="E24" s="16"/>
      <c r="F24" s="27"/>
    </row>
  </sheetData>
  <mergeCells count="2">
    <mergeCell ref="A3:B3"/>
    <mergeCell ref="A5:B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 transitionEvaluation="1">
    <pageSetUpPr fitToPage="1"/>
  </sheetPr>
  <dimension ref="A1:O285"/>
  <sheetViews>
    <sheetView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60" customWidth="1"/>
    <col min="2" max="2" width="7.7109375" style="60" customWidth="1"/>
    <col min="3" max="3" width="26.7109375" style="60" customWidth="1"/>
    <col min="4" max="4" width="13.7109375" style="60" customWidth="1"/>
    <col min="5" max="5" width="14.00390625" style="60" customWidth="1"/>
    <col min="6" max="10" width="7.421875" style="60" customWidth="1"/>
    <col min="11" max="12" width="3.7109375" style="60" customWidth="1"/>
    <col min="13" max="13" width="4.57421875" style="60" customWidth="1"/>
    <col min="14" max="14" width="5.00390625" style="60" customWidth="1"/>
    <col min="15" max="15" width="3.57421875" style="60" customWidth="1"/>
    <col min="16" max="16384" width="12.57421875" style="60" customWidth="1"/>
  </cols>
  <sheetData>
    <row r="1" spans="1:15" ht="18.75" customHeight="1">
      <c r="A1" s="56"/>
      <c r="B1" s="57" t="s">
        <v>155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8" customHeight="1">
      <c r="A2" s="56"/>
      <c r="D2" s="61"/>
      <c r="E2" s="61"/>
      <c r="F2" s="62"/>
      <c r="G2" s="63" t="s">
        <v>156</v>
      </c>
      <c r="H2" s="64"/>
      <c r="I2" s="128" t="s">
        <v>182</v>
      </c>
      <c r="J2" s="129"/>
      <c r="K2" s="129"/>
      <c r="L2" s="129"/>
      <c r="M2" s="129"/>
      <c r="N2" s="130"/>
      <c r="O2" s="59"/>
    </row>
    <row r="3" spans="1:15" ht="19.5" customHeight="1">
      <c r="A3" s="56"/>
      <c r="B3" s="68" t="s">
        <v>157</v>
      </c>
      <c r="D3" s="61"/>
      <c r="E3" s="61"/>
      <c r="F3" s="62"/>
      <c r="G3" s="63" t="s">
        <v>158</v>
      </c>
      <c r="H3" s="64"/>
      <c r="I3" s="128" t="s">
        <v>73</v>
      </c>
      <c r="J3" s="129"/>
      <c r="K3" s="129"/>
      <c r="L3" s="129"/>
      <c r="M3" s="129"/>
      <c r="N3" s="130"/>
      <c r="O3" s="59"/>
    </row>
    <row r="4" spans="1:15" ht="18.75" customHeight="1">
      <c r="A4" s="56"/>
      <c r="B4" s="61"/>
      <c r="C4" s="61" t="s">
        <v>159</v>
      </c>
      <c r="D4" s="61"/>
      <c r="E4" s="61"/>
      <c r="F4" s="61"/>
      <c r="G4" s="63" t="s">
        <v>160</v>
      </c>
      <c r="H4" s="69"/>
      <c r="I4" s="128" t="s">
        <v>187</v>
      </c>
      <c r="J4" s="128"/>
      <c r="K4" s="128"/>
      <c r="L4" s="128"/>
      <c r="M4" s="128"/>
      <c r="N4" s="131"/>
      <c r="O4" s="59"/>
    </row>
    <row r="5" spans="1:15" ht="18" customHeight="1">
      <c r="A5" s="56"/>
      <c r="B5" s="61"/>
      <c r="C5" s="61"/>
      <c r="D5" s="61"/>
      <c r="E5" s="61"/>
      <c r="F5" s="61"/>
      <c r="G5" s="63" t="s">
        <v>161</v>
      </c>
      <c r="H5" s="64"/>
      <c r="I5" s="132">
        <v>39411</v>
      </c>
      <c r="J5" s="133"/>
      <c r="K5" s="133"/>
      <c r="L5" s="70" t="s">
        <v>162</v>
      </c>
      <c r="M5" s="128" t="s">
        <v>188</v>
      </c>
      <c r="N5" s="131"/>
      <c r="O5" s="59"/>
    </row>
    <row r="6" spans="1:15" ht="15.75" thickBot="1">
      <c r="A6" s="56"/>
      <c r="C6" s="71" t="s">
        <v>163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59"/>
    </row>
    <row r="7" spans="1:15" ht="22.5" customHeight="1" thickBot="1">
      <c r="A7" s="56"/>
      <c r="B7" s="72" t="s">
        <v>164</v>
      </c>
      <c r="C7" s="65" t="s">
        <v>39</v>
      </c>
      <c r="D7" s="66"/>
      <c r="E7" s="67"/>
      <c r="F7" s="73" t="s">
        <v>165</v>
      </c>
      <c r="G7" s="134" t="s">
        <v>42</v>
      </c>
      <c r="H7" s="135"/>
      <c r="I7" s="135"/>
      <c r="J7" s="135"/>
      <c r="K7" s="135"/>
      <c r="L7" s="135"/>
      <c r="M7" s="135"/>
      <c r="N7" s="136"/>
      <c r="O7" s="59"/>
    </row>
    <row r="8" spans="1:15" ht="18.75" customHeight="1" thickBot="1">
      <c r="A8" s="56"/>
      <c r="B8" s="74" t="s">
        <v>142</v>
      </c>
      <c r="C8" s="138" t="s">
        <v>41</v>
      </c>
      <c r="D8" s="139"/>
      <c r="E8" s="140"/>
      <c r="F8" s="75" t="s">
        <v>143</v>
      </c>
      <c r="G8" s="137" t="s">
        <v>43</v>
      </c>
      <c r="H8" s="129"/>
      <c r="I8" s="129"/>
      <c r="J8" s="129"/>
      <c r="K8" s="129"/>
      <c r="L8" s="129"/>
      <c r="M8" s="129"/>
      <c r="N8" s="130"/>
      <c r="O8" s="59"/>
    </row>
    <row r="9" spans="1:15" ht="19.5" customHeight="1" thickBot="1">
      <c r="A9" s="56"/>
      <c r="B9" s="76" t="s">
        <v>144</v>
      </c>
      <c r="C9" s="138" t="s">
        <v>40</v>
      </c>
      <c r="D9" s="139"/>
      <c r="E9" s="140"/>
      <c r="F9" s="75" t="s">
        <v>145</v>
      </c>
      <c r="G9" s="137" t="s">
        <v>45</v>
      </c>
      <c r="H9" s="129"/>
      <c r="I9" s="129"/>
      <c r="J9" s="129"/>
      <c r="K9" s="129"/>
      <c r="L9" s="129"/>
      <c r="M9" s="129"/>
      <c r="N9" s="130"/>
      <c r="O9" s="59"/>
    </row>
    <row r="10" spans="1:15" ht="15" customHeight="1" thickBot="1">
      <c r="A10" s="56"/>
      <c r="B10" s="77" t="s">
        <v>166</v>
      </c>
      <c r="C10" s="78"/>
      <c r="D10" s="79"/>
      <c r="E10" s="80"/>
      <c r="F10" s="81" t="s">
        <v>166</v>
      </c>
      <c r="G10" s="82"/>
      <c r="H10" s="83"/>
      <c r="I10" s="83"/>
      <c r="J10" s="83"/>
      <c r="K10" s="83"/>
      <c r="L10" s="83"/>
      <c r="M10" s="83"/>
      <c r="N10" s="83"/>
      <c r="O10" s="59"/>
    </row>
    <row r="11" spans="1:15" ht="20.25" customHeight="1" thickBot="1">
      <c r="A11" s="56"/>
      <c r="B11" s="74"/>
      <c r="C11" s="138" t="s">
        <v>41</v>
      </c>
      <c r="D11" s="139"/>
      <c r="E11" s="140"/>
      <c r="F11" s="75"/>
      <c r="G11" s="137" t="s">
        <v>45</v>
      </c>
      <c r="H11" s="129"/>
      <c r="I11" s="129"/>
      <c r="J11" s="129"/>
      <c r="K11" s="129"/>
      <c r="L11" s="129"/>
      <c r="M11" s="129"/>
      <c r="N11" s="130"/>
      <c r="O11" s="59"/>
    </row>
    <row r="12" spans="1:15" ht="21.75" customHeight="1" thickBot="1">
      <c r="A12" s="56"/>
      <c r="B12" s="84"/>
      <c r="C12" s="138" t="s">
        <v>40</v>
      </c>
      <c r="D12" s="139"/>
      <c r="E12" s="140"/>
      <c r="F12" s="75"/>
      <c r="G12" s="141" t="s">
        <v>44</v>
      </c>
      <c r="H12" s="129"/>
      <c r="I12" s="129"/>
      <c r="J12" s="129"/>
      <c r="K12" s="129"/>
      <c r="L12" s="129"/>
      <c r="M12" s="129"/>
      <c r="N12" s="130"/>
      <c r="O12" s="59"/>
    </row>
    <row r="13" spans="1:15" ht="19.5" customHeight="1">
      <c r="A13" s="56"/>
      <c r="B13" s="61"/>
      <c r="C13" s="61"/>
      <c r="D13" s="61"/>
      <c r="E13" s="61"/>
      <c r="F13" s="71" t="s">
        <v>167</v>
      </c>
      <c r="G13" s="71"/>
      <c r="H13" s="71"/>
      <c r="I13" s="71"/>
      <c r="J13" s="61"/>
      <c r="K13" s="61"/>
      <c r="L13" s="61"/>
      <c r="M13" s="85"/>
      <c r="N13" s="62"/>
      <c r="O13" s="59"/>
    </row>
    <row r="14" spans="1:15" ht="17.25" customHeight="1">
      <c r="A14" s="56"/>
      <c r="B14" s="86" t="s">
        <v>168</v>
      </c>
      <c r="C14" s="61"/>
      <c r="D14" s="61"/>
      <c r="E14" s="61"/>
      <c r="F14" s="87" t="s">
        <v>169</v>
      </c>
      <c r="G14" s="87" t="s">
        <v>170</v>
      </c>
      <c r="H14" s="87" t="s">
        <v>171</v>
      </c>
      <c r="I14" s="87" t="s">
        <v>172</v>
      </c>
      <c r="J14" s="87" t="s">
        <v>173</v>
      </c>
      <c r="K14" s="88" t="s">
        <v>174</v>
      </c>
      <c r="L14" s="89"/>
      <c r="M14" s="90" t="s">
        <v>146</v>
      </c>
      <c r="N14" s="91" t="s">
        <v>147</v>
      </c>
      <c r="O14" s="59"/>
    </row>
    <row r="15" spans="1:15" ht="18.75" customHeight="1">
      <c r="A15" s="56"/>
      <c r="B15" s="92" t="s">
        <v>148</v>
      </c>
      <c r="C15" s="93" t="str">
        <f>IF(+C8&gt;"",C8&amp;" - "&amp;G8,"")</f>
        <v>Heikki Järvinen - Roger Söderberg</v>
      </c>
      <c r="D15" s="94"/>
      <c r="E15" s="95"/>
      <c r="F15" s="96">
        <v>13</v>
      </c>
      <c r="G15" s="96">
        <v>-9</v>
      </c>
      <c r="H15" s="96">
        <v>-6</v>
      </c>
      <c r="I15" s="96">
        <v>-8</v>
      </c>
      <c r="J15" s="96"/>
      <c r="K15" s="97">
        <f>COUNTIF(F15:J15,"&gt;0")</f>
        <v>1</v>
      </c>
      <c r="L15" s="98">
        <f>COUNTIF(F15:J15,"&lt;0")</f>
        <v>3</v>
      </c>
      <c r="M15" s="99">
        <f aca="true" t="shared" si="0" ref="M15:N19">IF(K15=3,1,"")</f>
      </c>
      <c r="N15" s="99">
        <f t="shared" si="0"/>
        <v>1</v>
      </c>
      <c r="O15" s="59"/>
    </row>
    <row r="16" spans="1:15" ht="18.75" customHeight="1">
      <c r="A16" s="56"/>
      <c r="B16" s="92" t="s">
        <v>149</v>
      </c>
      <c r="C16" s="93" t="str">
        <f>IF(C9&gt;"",C9&amp;" - "&amp;G9,"")</f>
        <v>Markku Ruotsalainen - Stefan Söderberg</v>
      </c>
      <c r="D16" s="100"/>
      <c r="E16" s="95"/>
      <c r="F16" s="101">
        <v>-3</v>
      </c>
      <c r="G16" s="96">
        <v>-9</v>
      </c>
      <c r="H16" s="96">
        <v>-7</v>
      </c>
      <c r="I16" s="96"/>
      <c r="J16" s="96"/>
      <c r="K16" s="97">
        <f>COUNTIF(F16:J16,"&gt;0")</f>
        <v>0</v>
      </c>
      <c r="L16" s="98">
        <f>COUNTIF(F16:J16,"&lt;0")</f>
        <v>3</v>
      </c>
      <c r="M16" s="99">
        <f t="shared" si="0"/>
      </c>
      <c r="N16" s="99">
        <f t="shared" si="0"/>
        <v>1</v>
      </c>
      <c r="O16" s="59"/>
    </row>
    <row r="17" spans="1:15" ht="18.75" customHeight="1">
      <c r="A17" s="56"/>
      <c r="B17" s="102" t="s">
        <v>175</v>
      </c>
      <c r="C17" s="103" t="str">
        <f>IF(C11&gt;"",C11&amp;" / "&amp;C12,"")</f>
        <v>Heikki Järvinen / Markku Ruotsalainen</v>
      </c>
      <c r="D17" s="104" t="str">
        <f>IF(G11&gt;"",G11&amp;" / "&amp;G12,"")</f>
        <v>Stefan Söderberg / Arno Heinänen</v>
      </c>
      <c r="E17" s="105"/>
      <c r="F17" s="106">
        <v>-9</v>
      </c>
      <c r="G17" s="107">
        <v>-9</v>
      </c>
      <c r="H17" s="108">
        <v>-4</v>
      </c>
      <c r="I17" s="108"/>
      <c r="J17" s="108"/>
      <c r="K17" s="97">
        <f>COUNTIF(F17:J17,"&gt;0")</f>
        <v>0</v>
      </c>
      <c r="L17" s="98">
        <f>COUNTIF(F17:J17,"&lt;0")</f>
        <v>3</v>
      </c>
      <c r="M17" s="99">
        <f t="shared" si="0"/>
      </c>
      <c r="N17" s="99">
        <f t="shared" si="0"/>
        <v>1</v>
      </c>
      <c r="O17" s="59"/>
    </row>
    <row r="18" spans="1:15" ht="19.5" customHeight="1">
      <c r="A18" s="56"/>
      <c r="B18" s="92" t="s">
        <v>151</v>
      </c>
      <c r="C18" s="93" t="str">
        <f>IF(+C8&gt;"",C8&amp;" - "&amp;G9,"")</f>
        <v>Heikki Järvinen - Stefan Söderberg</v>
      </c>
      <c r="D18" s="100"/>
      <c r="E18" s="95"/>
      <c r="F18" s="109"/>
      <c r="G18" s="96"/>
      <c r="H18" s="96"/>
      <c r="I18" s="96"/>
      <c r="J18" s="96"/>
      <c r="K18" s="97">
        <f>COUNTIF(F18:J18,"&gt;0")</f>
        <v>0</v>
      </c>
      <c r="L18" s="98">
        <f>COUNTIF(F18:J18,"&lt;0")</f>
        <v>0</v>
      </c>
      <c r="M18" s="99">
        <f t="shared" si="0"/>
      </c>
      <c r="N18" s="99">
        <f t="shared" si="0"/>
      </c>
      <c r="O18" s="59"/>
    </row>
    <row r="19" spans="1:15" ht="19.5" customHeight="1" thickBot="1">
      <c r="A19" s="56"/>
      <c r="B19" s="92" t="s">
        <v>150</v>
      </c>
      <c r="C19" s="93" t="str">
        <f>IF(+C9&gt;"",C9&amp;" - "&amp;G8,"")</f>
        <v>Markku Ruotsalainen - Roger Söderberg</v>
      </c>
      <c r="D19" s="100"/>
      <c r="E19" s="95"/>
      <c r="F19" s="110"/>
      <c r="G19" s="110"/>
      <c r="H19" s="110"/>
      <c r="I19" s="110"/>
      <c r="J19" s="110"/>
      <c r="K19" s="97">
        <f>COUNTIF(F19:J19,"&gt;0")</f>
        <v>0</v>
      </c>
      <c r="L19" s="98">
        <f>COUNTIF(F19:J19,"&lt;0")</f>
        <v>0</v>
      </c>
      <c r="M19" s="99">
        <f t="shared" si="0"/>
      </c>
      <c r="N19" s="99">
        <f t="shared" si="0"/>
      </c>
      <c r="O19" s="59"/>
    </row>
    <row r="20" spans="1:15" ht="21.75" customHeight="1" thickBot="1">
      <c r="A20" s="56"/>
      <c r="B20" s="61"/>
      <c r="C20" s="61"/>
      <c r="D20" s="61"/>
      <c r="E20" s="61"/>
      <c r="F20" s="61"/>
      <c r="G20" s="61"/>
      <c r="H20" s="61"/>
      <c r="I20" s="111" t="s">
        <v>176</v>
      </c>
      <c r="J20" s="112"/>
      <c r="K20" s="97">
        <f>SUM(K15:K19)</f>
        <v>1</v>
      </c>
      <c r="L20" s="113">
        <f>SUM(L15:L19)</f>
        <v>9</v>
      </c>
      <c r="M20" s="114">
        <f>IF(SUM(M15:M19)&gt;=3,3,SUM(M15:M19))</f>
        <v>0</v>
      </c>
      <c r="N20" s="115">
        <f>IF(SUM(N15:N19)&gt;=3,3,SUM(N15:N19))</f>
        <v>3</v>
      </c>
      <c r="O20" s="59"/>
    </row>
    <row r="21" spans="1:15" ht="15.75">
      <c r="A21" s="56"/>
      <c r="B21" s="86" t="s">
        <v>177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9"/>
    </row>
    <row r="22" spans="1:15" ht="15">
      <c r="A22" s="56"/>
      <c r="B22" s="61" t="s">
        <v>152</v>
      </c>
      <c r="C22" s="61"/>
      <c r="D22" s="61" t="s">
        <v>153</v>
      </c>
      <c r="F22" s="61"/>
      <c r="G22" s="61" t="s">
        <v>154</v>
      </c>
      <c r="I22" s="61"/>
      <c r="J22" s="60" t="s">
        <v>178</v>
      </c>
      <c r="L22" s="61"/>
      <c r="M22" s="61"/>
      <c r="N22" s="61"/>
      <c r="O22" s="59"/>
    </row>
    <row r="23" spans="1:15" ht="18.75" thickBot="1">
      <c r="A23" s="56"/>
      <c r="B23" s="61"/>
      <c r="C23" s="61"/>
      <c r="D23" s="61"/>
      <c r="E23" s="61"/>
      <c r="F23" s="61"/>
      <c r="G23" s="61"/>
      <c r="H23" s="61"/>
      <c r="I23" s="61"/>
      <c r="J23" s="125" t="str">
        <f>IF(M20=3,C7,IF(N20=3,G7,""))</f>
        <v>BF-78</v>
      </c>
      <c r="K23" s="126"/>
      <c r="L23" s="126"/>
      <c r="M23" s="126"/>
      <c r="N23" s="127"/>
      <c r="O23" s="59"/>
    </row>
    <row r="24" spans="1:15" ht="18">
      <c r="A24" s="56"/>
      <c r="B24" s="116"/>
      <c r="C24" s="116"/>
      <c r="D24" s="116"/>
      <c r="E24" s="116"/>
      <c r="F24" s="116"/>
      <c r="G24" s="116"/>
      <c r="H24" s="116"/>
      <c r="I24" s="116"/>
      <c r="J24" s="117"/>
      <c r="K24" s="117"/>
      <c r="L24" s="117"/>
      <c r="M24" s="117"/>
      <c r="N24" s="118"/>
      <c r="O24" s="59"/>
    </row>
    <row r="25" spans="1:15" ht="9" customHeight="1">
      <c r="A25" s="56"/>
      <c r="B25" s="119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59"/>
    </row>
    <row r="27" spans="2:14" ht="15.75">
      <c r="B27" s="57" t="s">
        <v>155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4:14" ht="15.75">
      <c r="D28" s="61"/>
      <c r="E28" s="61"/>
      <c r="F28" s="62"/>
      <c r="G28" s="63" t="s">
        <v>156</v>
      </c>
      <c r="H28" s="64"/>
      <c r="I28" s="128" t="s">
        <v>182</v>
      </c>
      <c r="J28" s="129"/>
      <c r="K28" s="129"/>
      <c r="L28" s="129"/>
      <c r="M28" s="129"/>
      <c r="N28" s="130"/>
    </row>
    <row r="29" spans="2:14" ht="20.25">
      <c r="B29" s="68" t="s">
        <v>157</v>
      </c>
      <c r="D29" s="61"/>
      <c r="E29" s="61"/>
      <c r="F29" s="62"/>
      <c r="G29" s="63" t="s">
        <v>158</v>
      </c>
      <c r="H29" s="64"/>
      <c r="I29" s="128" t="s">
        <v>73</v>
      </c>
      <c r="J29" s="129"/>
      <c r="K29" s="129"/>
      <c r="L29" s="129"/>
      <c r="M29" s="129"/>
      <c r="N29" s="130"/>
    </row>
    <row r="30" spans="2:14" ht="15.75">
      <c r="B30" s="61"/>
      <c r="C30" s="61" t="s">
        <v>159</v>
      </c>
      <c r="D30" s="61"/>
      <c r="E30" s="61"/>
      <c r="F30" s="61"/>
      <c r="G30" s="63" t="s">
        <v>160</v>
      </c>
      <c r="H30" s="69"/>
      <c r="I30" s="128" t="s">
        <v>187</v>
      </c>
      <c r="J30" s="128"/>
      <c r="K30" s="128"/>
      <c r="L30" s="128"/>
      <c r="M30" s="128"/>
      <c r="N30" s="131"/>
    </row>
    <row r="31" spans="2:14" ht="15.75">
      <c r="B31" s="61"/>
      <c r="C31" s="61"/>
      <c r="D31" s="61"/>
      <c r="E31" s="61"/>
      <c r="F31" s="61"/>
      <c r="G31" s="63" t="s">
        <v>161</v>
      </c>
      <c r="H31" s="64"/>
      <c r="I31" s="132">
        <v>39411</v>
      </c>
      <c r="J31" s="133"/>
      <c r="K31" s="133"/>
      <c r="L31" s="70" t="s">
        <v>162</v>
      </c>
      <c r="M31" s="128" t="s">
        <v>188</v>
      </c>
      <c r="N31" s="131"/>
    </row>
    <row r="32" spans="3:14" ht="15.75" thickBot="1">
      <c r="C32" s="71" t="s">
        <v>163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6.5" thickBot="1">
      <c r="B33" s="72" t="s">
        <v>164</v>
      </c>
      <c r="C33" s="65" t="s">
        <v>16</v>
      </c>
      <c r="D33" s="66"/>
      <c r="E33" s="67"/>
      <c r="F33" s="73" t="s">
        <v>165</v>
      </c>
      <c r="G33" s="134" t="s">
        <v>19</v>
      </c>
      <c r="H33" s="135"/>
      <c r="I33" s="135"/>
      <c r="J33" s="135"/>
      <c r="K33" s="135"/>
      <c r="L33" s="135"/>
      <c r="M33" s="135"/>
      <c r="N33" s="136"/>
    </row>
    <row r="34" spans="2:14" ht="15.75" thickBot="1">
      <c r="B34" s="74" t="s">
        <v>142</v>
      </c>
      <c r="C34" s="138" t="s">
        <v>17</v>
      </c>
      <c r="D34" s="139"/>
      <c r="E34" s="140"/>
      <c r="F34" s="75" t="s">
        <v>143</v>
      </c>
      <c r="G34" s="137" t="s">
        <v>20</v>
      </c>
      <c r="H34" s="129"/>
      <c r="I34" s="129"/>
      <c r="J34" s="129"/>
      <c r="K34" s="129"/>
      <c r="L34" s="129"/>
      <c r="M34" s="129"/>
      <c r="N34" s="130"/>
    </row>
    <row r="35" spans="2:14" ht="15.75" thickBot="1">
      <c r="B35" s="76" t="s">
        <v>144</v>
      </c>
      <c r="C35" s="138" t="s">
        <v>18</v>
      </c>
      <c r="D35" s="139"/>
      <c r="E35" s="140"/>
      <c r="F35" s="75" t="s">
        <v>145</v>
      </c>
      <c r="G35" s="137" t="s">
        <v>46</v>
      </c>
      <c r="H35" s="146"/>
      <c r="I35" s="146"/>
      <c r="J35" s="146"/>
      <c r="K35" s="146"/>
      <c r="L35" s="146"/>
      <c r="M35" s="146"/>
      <c r="N35" s="147"/>
    </row>
    <row r="36" spans="2:14" ht="15.75" thickBot="1">
      <c r="B36" s="77" t="s">
        <v>166</v>
      </c>
      <c r="C36" s="78"/>
      <c r="D36" s="79"/>
      <c r="E36" s="80"/>
      <c r="F36" s="81" t="s">
        <v>166</v>
      </c>
      <c r="G36" s="82"/>
      <c r="H36" s="83"/>
      <c r="I36" s="83"/>
      <c r="J36" s="83"/>
      <c r="K36" s="83"/>
      <c r="L36" s="83"/>
      <c r="M36" s="83"/>
      <c r="N36" s="83"/>
    </row>
    <row r="37" spans="2:14" ht="15.75" thickBot="1">
      <c r="B37" s="74"/>
      <c r="C37" s="138" t="s">
        <v>17</v>
      </c>
      <c r="D37" s="139"/>
      <c r="E37" s="140"/>
      <c r="F37" s="75"/>
      <c r="G37" s="137" t="s">
        <v>20</v>
      </c>
      <c r="H37" s="129"/>
      <c r="I37" s="129"/>
      <c r="J37" s="129"/>
      <c r="K37" s="129"/>
      <c r="L37" s="129"/>
      <c r="M37" s="129"/>
      <c r="N37" s="130"/>
    </row>
    <row r="38" spans="2:14" ht="15.75" thickBot="1">
      <c r="B38" s="84"/>
      <c r="C38" s="138" t="s">
        <v>18</v>
      </c>
      <c r="D38" s="139"/>
      <c r="E38" s="140"/>
      <c r="F38" s="75"/>
      <c r="G38" s="137" t="s">
        <v>46</v>
      </c>
      <c r="H38" s="146"/>
      <c r="I38" s="146"/>
      <c r="J38" s="146"/>
      <c r="K38" s="146"/>
      <c r="L38" s="146"/>
      <c r="M38" s="146"/>
      <c r="N38" s="147"/>
    </row>
    <row r="39" spans="2:14" ht="15.75">
      <c r="B39" s="61"/>
      <c r="C39" s="61"/>
      <c r="D39" s="61"/>
      <c r="E39" s="61"/>
      <c r="F39" s="71" t="s">
        <v>167</v>
      </c>
      <c r="G39" s="71"/>
      <c r="H39" s="71"/>
      <c r="I39" s="71"/>
      <c r="J39" s="61"/>
      <c r="K39" s="61"/>
      <c r="L39" s="61"/>
      <c r="M39" s="85"/>
      <c r="N39" s="62"/>
    </row>
    <row r="40" spans="2:14" ht="15.75">
      <c r="B40" s="86" t="s">
        <v>168</v>
      </c>
      <c r="C40" s="61"/>
      <c r="D40" s="61"/>
      <c r="E40" s="61"/>
      <c r="F40" s="87" t="s">
        <v>169</v>
      </c>
      <c r="G40" s="87" t="s">
        <v>170</v>
      </c>
      <c r="H40" s="87" t="s">
        <v>171</v>
      </c>
      <c r="I40" s="87" t="s">
        <v>172</v>
      </c>
      <c r="J40" s="87" t="s">
        <v>173</v>
      </c>
      <c r="K40" s="88" t="s">
        <v>174</v>
      </c>
      <c r="L40" s="89"/>
      <c r="M40" s="90" t="s">
        <v>146</v>
      </c>
      <c r="N40" s="91" t="s">
        <v>147</v>
      </c>
    </row>
    <row r="41" spans="2:14" ht="15.75">
      <c r="B41" s="92" t="s">
        <v>148</v>
      </c>
      <c r="C41" s="93" t="str">
        <f>IF(+C34&gt;"",C34&amp;" - "&amp;G34,"")</f>
        <v>Risto Pitkänen - Xisheng Cong</v>
      </c>
      <c r="D41" s="94"/>
      <c r="E41" s="95"/>
      <c r="F41" s="96">
        <v>8</v>
      </c>
      <c r="G41" s="96">
        <v>5</v>
      </c>
      <c r="H41" s="96">
        <v>8</v>
      </c>
      <c r="I41" s="96"/>
      <c r="J41" s="96"/>
      <c r="K41" s="97">
        <f>COUNTIF(F41:J41,"&gt;0")</f>
        <v>3</v>
      </c>
      <c r="L41" s="98">
        <f>COUNTIF(F41:J41,"&lt;0")</f>
        <v>0</v>
      </c>
      <c r="M41" s="99">
        <f aca="true" t="shared" si="1" ref="M41:N45">IF(K41=3,1,"")</f>
        <v>1</v>
      </c>
      <c r="N41" s="99">
        <f t="shared" si="1"/>
      </c>
    </row>
    <row r="42" spans="2:14" ht="15.75">
      <c r="B42" s="92" t="s">
        <v>149</v>
      </c>
      <c r="C42" s="93" t="str">
        <f>IF(C35&gt;"",C35&amp;" - "&amp;G35,"")</f>
        <v>Harri Laine - Yan Zhuo Ping</v>
      </c>
      <c r="D42" s="100"/>
      <c r="E42" s="95"/>
      <c r="F42" s="101">
        <v>-8</v>
      </c>
      <c r="G42" s="96">
        <v>-6</v>
      </c>
      <c r="H42" s="96">
        <v>-3</v>
      </c>
      <c r="I42" s="96"/>
      <c r="J42" s="96"/>
      <c r="K42" s="97">
        <f>COUNTIF(F42:J42,"&gt;0")</f>
        <v>0</v>
      </c>
      <c r="L42" s="98">
        <f>COUNTIF(F42:J42,"&lt;0")</f>
        <v>3</v>
      </c>
      <c r="M42" s="99">
        <f t="shared" si="1"/>
      </c>
      <c r="N42" s="99">
        <f t="shared" si="1"/>
        <v>1</v>
      </c>
    </row>
    <row r="43" spans="2:14" ht="15.75">
      <c r="B43" s="102" t="s">
        <v>175</v>
      </c>
      <c r="C43" s="103" t="str">
        <f>IF(C37&gt;"",C37&amp;" / "&amp;C38,"")</f>
        <v>Risto Pitkänen / Harri Laine</v>
      </c>
      <c r="D43" s="104" t="str">
        <f>IF(G37&gt;"",G37&amp;" / "&amp;G38,"")</f>
        <v>Xisheng Cong / Yan Zhuo Ping</v>
      </c>
      <c r="E43" s="105"/>
      <c r="F43" s="106">
        <v>-9</v>
      </c>
      <c r="G43" s="107">
        <v>-2</v>
      </c>
      <c r="H43" s="108">
        <v>-8</v>
      </c>
      <c r="I43" s="108"/>
      <c r="J43" s="108"/>
      <c r="K43" s="97">
        <f>COUNTIF(F43:J43,"&gt;0")</f>
        <v>0</v>
      </c>
      <c r="L43" s="98">
        <f>COUNTIF(F43:J43,"&lt;0")</f>
        <v>3</v>
      </c>
      <c r="M43" s="99">
        <f t="shared" si="1"/>
      </c>
      <c r="N43" s="99">
        <f t="shared" si="1"/>
        <v>1</v>
      </c>
    </row>
    <row r="44" spans="2:14" ht="15.75">
      <c r="B44" s="92" t="s">
        <v>151</v>
      </c>
      <c r="C44" s="93" t="str">
        <f>IF(+C34&gt;"",C34&amp;" - "&amp;G35,"")</f>
        <v>Risto Pitkänen - Yan Zhuo Ping</v>
      </c>
      <c r="D44" s="100"/>
      <c r="E44" s="95"/>
      <c r="F44" s="109">
        <v>8</v>
      </c>
      <c r="G44" s="96">
        <v>-7</v>
      </c>
      <c r="H44" s="96">
        <v>-2</v>
      </c>
      <c r="I44" s="96">
        <v>-6</v>
      </c>
      <c r="J44" s="96"/>
      <c r="K44" s="97">
        <f>COUNTIF(F44:J44,"&gt;0")</f>
        <v>1</v>
      </c>
      <c r="L44" s="98">
        <f>COUNTIF(F44:J44,"&lt;0")</f>
        <v>3</v>
      </c>
      <c r="M44" s="99">
        <f t="shared" si="1"/>
      </c>
      <c r="N44" s="99">
        <f t="shared" si="1"/>
        <v>1</v>
      </c>
    </row>
    <row r="45" spans="2:14" ht="16.5" thickBot="1">
      <c r="B45" s="92" t="s">
        <v>150</v>
      </c>
      <c r="C45" s="93" t="str">
        <f>IF(+C35&gt;"",C35&amp;" - "&amp;G34,"")</f>
        <v>Harri Laine - Xisheng Cong</v>
      </c>
      <c r="D45" s="100"/>
      <c r="E45" s="95"/>
      <c r="F45" s="110"/>
      <c r="G45" s="110"/>
      <c r="H45" s="110"/>
      <c r="I45" s="110"/>
      <c r="J45" s="110"/>
      <c r="K45" s="97">
        <f>COUNTIF(F45:J45,"&gt;0")</f>
        <v>0</v>
      </c>
      <c r="L45" s="98">
        <f>COUNTIF(F45:J45,"&lt;0")</f>
        <v>0</v>
      </c>
      <c r="M45" s="99">
        <f t="shared" si="1"/>
      </c>
      <c r="N45" s="99">
        <f t="shared" si="1"/>
      </c>
    </row>
    <row r="46" spans="2:14" ht="21" thickBot="1">
      <c r="B46" s="61"/>
      <c r="C46" s="61"/>
      <c r="D46" s="61"/>
      <c r="E46" s="61"/>
      <c r="F46" s="61"/>
      <c r="G46" s="61"/>
      <c r="H46" s="61"/>
      <c r="I46" s="111" t="s">
        <v>176</v>
      </c>
      <c r="J46" s="112"/>
      <c r="K46" s="97">
        <f>SUM(K41:K45)</f>
        <v>4</v>
      </c>
      <c r="L46" s="113">
        <f>SUM(L41:L45)</f>
        <v>9</v>
      </c>
      <c r="M46" s="114">
        <f>IF(SUM(M41:M45)&gt;=3,3,SUM(M41:M45))</f>
        <v>1</v>
      </c>
      <c r="N46" s="115">
        <f>IF(SUM(N41:N45)&gt;=3,3,SUM(N41:N45))</f>
        <v>3</v>
      </c>
    </row>
    <row r="47" spans="2:14" ht="15.75">
      <c r="B47" s="86" t="s">
        <v>177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5">
      <c r="B48" s="61" t="s">
        <v>152</v>
      </c>
      <c r="C48" s="61"/>
      <c r="D48" s="61" t="s">
        <v>153</v>
      </c>
      <c r="F48" s="61"/>
      <c r="G48" s="61" t="s">
        <v>154</v>
      </c>
      <c r="I48" s="61"/>
      <c r="J48" s="60" t="s">
        <v>178</v>
      </c>
      <c r="L48" s="61"/>
      <c r="M48" s="61"/>
      <c r="N48" s="61"/>
    </row>
    <row r="49" spans="2:14" ht="18.75" thickBot="1">
      <c r="B49" s="61"/>
      <c r="C49" s="61"/>
      <c r="D49" s="61"/>
      <c r="E49" s="61"/>
      <c r="F49" s="61"/>
      <c r="G49" s="61"/>
      <c r="H49" s="61"/>
      <c r="I49" s="61"/>
      <c r="J49" s="125" t="str">
        <f>IF(M46=3,C33,IF(N46=3,G33,""))</f>
        <v>PT Espoo</v>
      </c>
      <c r="K49" s="126"/>
      <c r="L49" s="126"/>
      <c r="M49" s="126"/>
      <c r="N49" s="127"/>
    </row>
    <row r="50" spans="2:14" ht="18">
      <c r="B50" s="116"/>
      <c r="C50" s="116"/>
      <c r="D50" s="116"/>
      <c r="E50" s="116"/>
      <c r="F50" s="116"/>
      <c r="G50" s="116"/>
      <c r="H50" s="116"/>
      <c r="I50" s="116"/>
      <c r="J50" s="117"/>
      <c r="K50" s="117"/>
      <c r="L50" s="117"/>
      <c r="M50" s="117"/>
      <c r="N50" s="118"/>
    </row>
    <row r="51" spans="2:14" ht="15">
      <c r="B51" s="119"/>
      <c r="C51" s="120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3" spans="2:14" ht="15.75">
      <c r="B53" s="57" t="s">
        <v>155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4:14" ht="15.75">
      <c r="D54" s="61"/>
      <c r="E54" s="61"/>
      <c r="F54" s="62"/>
      <c r="G54" s="63" t="s">
        <v>156</v>
      </c>
      <c r="H54" s="64"/>
      <c r="I54" s="128" t="s">
        <v>182</v>
      </c>
      <c r="J54" s="129"/>
      <c r="K54" s="129"/>
      <c r="L54" s="129"/>
      <c r="M54" s="129"/>
      <c r="N54" s="130"/>
    </row>
    <row r="55" spans="2:14" ht="20.25">
      <c r="B55" s="68" t="s">
        <v>157</v>
      </c>
      <c r="D55" s="61"/>
      <c r="E55" s="61"/>
      <c r="F55" s="62"/>
      <c r="G55" s="63" t="s">
        <v>158</v>
      </c>
      <c r="H55" s="64"/>
      <c r="I55" s="128" t="s">
        <v>73</v>
      </c>
      <c r="J55" s="129"/>
      <c r="K55" s="129"/>
      <c r="L55" s="129"/>
      <c r="M55" s="129"/>
      <c r="N55" s="130"/>
    </row>
    <row r="56" spans="2:14" ht="15.75">
      <c r="B56" s="61"/>
      <c r="C56" s="61" t="s">
        <v>159</v>
      </c>
      <c r="D56" s="61"/>
      <c r="E56" s="61"/>
      <c r="F56" s="61"/>
      <c r="G56" s="63" t="s">
        <v>160</v>
      </c>
      <c r="H56" s="69"/>
      <c r="I56" s="128" t="s">
        <v>187</v>
      </c>
      <c r="J56" s="128"/>
      <c r="K56" s="128"/>
      <c r="L56" s="128"/>
      <c r="M56" s="128"/>
      <c r="N56" s="131"/>
    </row>
    <row r="57" spans="2:14" ht="15.75">
      <c r="B57" s="61"/>
      <c r="C57" s="61"/>
      <c r="D57" s="61"/>
      <c r="E57" s="61"/>
      <c r="F57" s="61"/>
      <c r="G57" s="63" t="s">
        <v>161</v>
      </c>
      <c r="H57" s="64"/>
      <c r="I57" s="132">
        <v>39411</v>
      </c>
      <c r="J57" s="133"/>
      <c r="K57" s="133"/>
      <c r="L57" s="70" t="s">
        <v>162</v>
      </c>
      <c r="M57" s="128" t="s">
        <v>188</v>
      </c>
      <c r="N57" s="131"/>
    </row>
    <row r="58" spans="3:14" ht="15.75" thickBot="1">
      <c r="C58" s="71" t="s">
        <v>163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6.5" thickBot="1">
      <c r="B59" s="72" t="s">
        <v>164</v>
      </c>
      <c r="C59" s="65" t="s">
        <v>9</v>
      </c>
      <c r="D59" s="66"/>
      <c r="E59" s="67"/>
      <c r="F59" s="73" t="s">
        <v>165</v>
      </c>
      <c r="G59" s="134" t="s">
        <v>13</v>
      </c>
      <c r="H59" s="135"/>
      <c r="I59" s="135"/>
      <c r="J59" s="135"/>
      <c r="K59" s="135"/>
      <c r="L59" s="135"/>
      <c r="M59" s="135"/>
      <c r="N59" s="136"/>
    </row>
    <row r="60" spans="2:14" ht="15.75" thickBot="1">
      <c r="B60" s="74" t="s">
        <v>142</v>
      </c>
      <c r="C60" s="138" t="s">
        <v>10</v>
      </c>
      <c r="D60" s="139"/>
      <c r="E60" s="140"/>
      <c r="F60" s="75" t="s">
        <v>143</v>
      </c>
      <c r="G60" s="137" t="s">
        <v>29</v>
      </c>
      <c r="H60" s="129"/>
      <c r="I60" s="129"/>
      <c r="J60" s="129"/>
      <c r="K60" s="129"/>
      <c r="L60" s="129"/>
      <c r="M60" s="129"/>
      <c r="N60" s="130"/>
    </row>
    <row r="61" spans="2:14" ht="15.75" thickBot="1">
      <c r="B61" s="76" t="s">
        <v>144</v>
      </c>
      <c r="C61" s="138" t="s">
        <v>11</v>
      </c>
      <c r="D61" s="139"/>
      <c r="E61" s="140"/>
      <c r="F61" s="75" t="s">
        <v>145</v>
      </c>
      <c r="G61" s="137" t="s">
        <v>30</v>
      </c>
      <c r="H61" s="129"/>
      <c r="I61" s="129"/>
      <c r="J61" s="129"/>
      <c r="K61" s="129"/>
      <c r="L61" s="129"/>
      <c r="M61" s="129"/>
      <c r="N61" s="130"/>
    </row>
    <row r="62" spans="2:14" ht="15.75" thickBot="1">
      <c r="B62" s="77" t="s">
        <v>166</v>
      </c>
      <c r="C62" s="78"/>
      <c r="D62" s="79"/>
      <c r="E62" s="80"/>
      <c r="F62" s="81" t="s">
        <v>166</v>
      </c>
      <c r="G62" s="82"/>
      <c r="H62" s="83"/>
      <c r="I62" s="83"/>
      <c r="J62" s="83"/>
      <c r="K62" s="83"/>
      <c r="L62" s="83"/>
      <c r="M62" s="83"/>
      <c r="N62" s="83"/>
    </row>
    <row r="63" spans="2:14" ht="15.75" thickBot="1">
      <c r="B63" s="74"/>
      <c r="C63" s="138" t="s">
        <v>10</v>
      </c>
      <c r="D63" s="139"/>
      <c r="E63" s="140"/>
      <c r="F63" s="75"/>
      <c r="G63" s="137" t="s">
        <v>29</v>
      </c>
      <c r="H63" s="129"/>
      <c r="I63" s="129"/>
      <c r="J63" s="129"/>
      <c r="K63" s="129"/>
      <c r="L63" s="129"/>
      <c r="M63" s="129"/>
      <c r="N63" s="130"/>
    </row>
    <row r="64" spans="2:14" ht="15.75" thickBot="1">
      <c r="B64" s="84"/>
      <c r="C64" s="138" t="s">
        <v>11</v>
      </c>
      <c r="D64" s="139"/>
      <c r="E64" s="140"/>
      <c r="F64" s="75"/>
      <c r="G64" s="137" t="s">
        <v>30</v>
      </c>
      <c r="H64" s="129"/>
      <c r="I64" s="129"/>
      <c r="J64" s="129"/>
      <c r="K64" s="129"/>
      <c r="L64" s="129"/>
      <c r="M64" s="129"/>
      <c r="N64" s="130"/>
    </row>
    <row r="65" spans="2:14" ht="15.75">
      <c r="B65" s="61"/>
      <c r="C65" s="61"/>
      <c r="D65" s="61"/>
      <c r="E65" s="61"/>
      <c r="F65" s="71" t="s">
        <v>167</v>
      </c>
      <c r="G65" s="71"/>
      <c r="H65" s="71"/>
      <c r="I65" s="71"/>
      <c r="J65" s="61"/>
      <c r="K65" s="61"/>
      <c r="L65" s="61"/>
      <c r="M65" s="85"/>
      <c r="N65" s="62"/>
    </row>
    <row r="66" spans="2:14" ht="15.75">
      <c r="B66" s="86" t="s">
        <v>168</v>
      </c>
      <c r="C66" s="61"/>
      <c r="D66" s="61"/>
      <c r="E66" s="61"/>
      <c r="F66" s="87" t="s">
        <v>169</v>
      </c>
      <c r="G66" s="87" t="s">
        <v>170</v>
      </c>
      <c r="H66" s="87" t="s">
        <v>171</v>
      </c>
      <c r="I66" s="87" t="s">
        <v>172</v>
      </c>
      <c r="J66" s="87" t="s">
        <v>173</v>
      </c>
      <c r="K66" s="88" t="s">
        <v>174</v>
      </c>
      <c r="L66" s="89"/>
      <c r="M66" s="90" t="s">
        <v>146</v>
      </c>
      <c r="N66" s="91" t="s">
        <v>147</v>
      </c>
    </row>
    <row r="67" spans="2:14" ht="15.75">
      <c r="B67" s="92" t="s">
        <v>148</v>
      </c>
      <c r="C67" s="93" t="str">
        <f>IF(+C60&gt;"",C60&amp;" - "&amp;G60,"")</f>
        <v>Leo Kivelä - Pekka Tattari</v>
      </c>
      <c r="D67" s="94"/>
      <c r="E67" s="95"/>
      <c r="F67" s="96">
        <v>-9</v>
      </c>
      <c r="G67" s="96">
        <v>7</v>
      </c>
      <c r="H67" s="96">
        <v>-8</v>
      </c>
      <c r="I67" s="96">
        <v>6</v>
      </c>
      <c r="J67" s="96">
        <v>6</v>
      </c>
      <c r="K67" s="97">
        <f>COUNTIF(F67:J67,"&gt;0")</f>
        <v>3</v>
      </c>
      <c r="L67" s="98">
        <f>COUNTIF(F67:J67,"&lt;0")</f>
        <v>2</v>
      </c>
      <c r="M67" s="99">
        <f aca="true" t="shared" si="2" ref="M67:N71">IF(K67=3,1,"")</f>
        <v>1</v>
      </c>
      <c r="N67" s="99">
        <f t="shared" si="2"/>
      </c>
    </row>
    <row r="68" spans="2:14" ht="15.75">
      <c r="B68" s="92" t="s">
        <v>149</v>
      </c>
      <c r="C68" s="93" t="str">
        <f>IF(C61&gt;"",C61&amp;" - "&amp;G61,"")</f>
        <v>Julius Muinonen - Risto Virtanen</v>
      </c>
      <c r="D68" s="100"/>
      <c r="E68" s="95"/>
      <c r="F68" s="101">
        <v>7</v>
      </c>
      <c r="G68" s="96">
        <v>4</v>
      </c>
      <c r="H68" s="96">
        <v>3</v>
      </c>
      <c r="I68" s="96"/>
      <c r="J68" s="96"/>
      <c r="K68" s="97">
        <f>COUNTIF(F68:J68,"&gt;0")</f>
        <v>3</v>
      </c>
      <c r="L68" s="98">
        <f>COUNTIF(F68:J68,"&lt;0")</f>
        <v>0</v>
      </c>
      <c r="M68" s="99">
        <f t="shared" si="2"/>
        <v>1</v>
      </c>
      <c r="N68" s="99">
        <f t="shared" si="2"/>
      </c>
    </row>
    <row r="69" spans="2:14" ht="15.75">
      <c r="B69" s="102" t="s">
        <v>175</v>
      </c>
      <c r="C69" s="103" t="str">
        <f>IF(C63&gt;"",C63&amp;" / "&amp;C64,"")</f>
        <v>Leo Kivelä / Julius Muinonen</v>
      </c>
      <c r="D69" s="104" t="str">
        <f>IF(G63&gt;"",G63&amp;" / "&amp;G64,"")</f>
        <v>Pekka Tattari / Risto Virtanen</v>
      </c>
      <c r="E69" s="105"/>
      <c r="F69" s="106">
        <v>-9</v>
      </c>
      <c r="G69" s="107">
        <v>9</v>
      </c>
      <c r="H69" s="108">
        <v>6</v>
      </c>
      <c r="I69" s="108">
        <v>9</v>
      </c>
      <c r="J69" s="108"/>
      <c r="K69" s="97">
        <f>COUNTIF(F69:J69,"&gt;0")</f>
        <v>3</v>
      </c>
      <c r="L69" s="98">
        <f>COUNTIF(F69:J69,"&lt;0")</f>
        <v>1</v>
      </c>
      <c r="M69" s="99">
        <f t="shared" si="2"/>
        <v>1</v>
      </c>
      <c r="N69" s="99">
        <f t="shared" si="2"/>
      </c>
    </row>
    <row r="70" spans="2:14" ht="15.75">
      <c r="B70" s="92" t="s">
        <v>151</v>
      </c>
      <c r="C70" s="93" t="str">
        <f>IF(+C60&gt;"",C60&amp;" - "&amp;G61,"")</f>
        <v>Leo Kivelä - Risto Virtanen</v>
      </c>
      <c r="D70" s="100"/>
      <c r="E70" s="95"/>
      <c r="F70" s="109"/>
      <c r="G70" s="96"/>
      <c r="H70" s="96"/>
      <c r="I70" s="96"/>
      <c r="J70" s="96"/>
      <c r="K70" s="97">
        <f>COUNTIF(F70:J70,"&gt;0")</f>
        <v>0</v>
      </c>
      <c r="L70" s="98">
        <f>COUNTIF(F70:J70,"&lt;0")</f>
        <v>0</v>
      </c>
      <c r="M70" s="99">
        <f t="shared" si="2"/>
      </c>
      <c r="N70" s="99">
        <f t="shared" si="2"/>
      </c>
    </row>
    <row r="71" spans="2:14" ht="16.5" thickBot="1">
      <c r="B71" s="92" t="s">
        <v>150</v>
      </c>
      <c r="C71" s="93" t="str">
        <f>IF(+C61&gt;"",C61&amp;" - "&amp;G60,"")</f>
        <v>Julius Muinonen - Pekka Tattari</v>
      </c>
      <c r="D71" s="100"/>
      <c r="E71" s="95"/>
      <c r="F71" s="110"/>
      <c r="G71" s="110"/>
      <c r="H71" s="110"/>
      <c r="I71" s="110"/>
      <c r="J71" s="110"/>
      <c r="K71" s="97">
        <f>COUNTIF(F71:J71,"&gt;0")</f>
        <v>0</v>
      </c>
      <c r="L71" s="98">
        <f>COUNTIF(F71:J71,"&lt;0")</f>
        <v>0</v>
      </c>
      <c r="M71" s="99">
        <f t="shared" si="2"/>
      </c>
      <c r="N71" s="99">
        <f t="shared" si="2"/>
      </c>
    </row>
    <row r="72" spans="2:14" ht="21" thickBot="1">
      <c r="B72" s="61"/>
      <c r="C72" s="61"/>
      <c r="D72" s="61"/>
      <c r="E72" s="61"/>
      <c r="F72" s="61"/>
      <c r="G72" s="61"/>
      <c r="H72" s="61"/>
      <c r="I72" s="111" t="s">
        <v>176</v>
      </c>
      <c r="J72" s="112"/>
      <c r="K72" s="97">
        <f>SUM(K67:K71)</f>
        <v>9</v>
      </c>
      <c r="L72" s="113">
        <f>SUM(L67:L71)</f>
        <v>3</v>
      </c>
      <c r="M72" s="114">
        <f>IF(SUM(M67:M71)&gt;=3,3,SUM(M67:M71))</f>
        <v>3</v>
      </c>
      <c r="N72" s="115">
        <f>IF(SUM(N67:N71)&gt;=3,3,SUM(N67:N71))</f>
        <v>0</v>
      </c>
    </row>
    <row r="73" spans="2:14" ht="15.75">
      <c r="B73" s="86" t="s">
        <v>177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5">
      <c r="B74" s="61" t="s">
        <v>152</v>
      </c>
      <c r="C74" s="61"/>
      <c r="D74" s="61" t="s">
        <v>153</v>
      </c>
      <c r="F74" s="61"/>
      <c r="G74" s="61" t="s">
        <v>154</v>
      </c>
      <c r="I74" s="61"/>
      <c r="J74" s="60" t="s">
        <v>178</v>
      </c>
      <c r="L74" s="61"/>
      <c r="M74" s="61"/>
      <c r="N74" s="61"/>
    </row>
    <row r="75" spans="2:14" ht="18.75" thickBot="1">
      <c r="B75" s="61"/>
      <c r="C75" s="61"/>
      <c r="D75" s="61"/>
      <c r="E75" s="61"/>
      <c r="F75" s="61"/>
      <c r="G75" s="61"/>
      <c r="H75" s="61"/>
      <c r="I75" s="61"/>
      <c r="J75" s="125" t="str">
        <f>IF(M72=3,C59,IF(N72=3,G59,""))</f>
        <v>TIP-70</v>
      </c>
      <c r="K75" s="126"/>
      <c r="L75" s="126"/>
      <c r="M75" s="126"/>
      <c r="N75" s="127"/>
    </row>
    <row r="76" spans="2:14" ht="18">
      <c r="B76" s="116"/>
      <c r="C76" s="116"/>
      <c r="D76" s="116"/>
      <c r="E76" s="116"/>
      <c r="F76" s="116"/>
      <c r="G76" s="116"/>
      <c r="H76" s="116"/>
      <c r="I76" s="116"/>
      <c r="J76" s="117"/>
      <c r="K76" s="117"/>
      <c r="L76" s="117"/>
      <c r="M76" s="117"/>
      <c r="N76" s="118"/>
    </row>
    <row r="77" spans="2:14" ht="15">
      <c r="B77" s="119"/>
      <c r="C77" s="120"/>
      <c r="D77" s="120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9" spans="2:14" ht="15.75">
      <c r="B79" s="57" t="s">
        <v>155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4:14" ht="15.75">
      <c r="D80" s="61"/>
      <c r="E80" s="61"/>
      <c r="F80" s="62"/>
      <c r="G80" s="63" t="s">
        <v>156</v>
      </c>
      <c r="H80" s="64"/>
      <c r="I80" s="128" t="s">
        <v>182</v>
      </c>
      <c r="J80" s="129"/>
      <c r="K80" s="129"/>
      <c r="L80" s="129"/>
      <c r="M80" s="129"/>
      <c r="N80" s="130"/>
    </row>
    <row r="81" spans="2:14" ht="20.25">
      <c r="B81" s="68" t="s">
        <v>157</v>
      </c>
      <c r="D81" s="61"/>
      <c r="E81" s="61"/>
      <c r="F81" s="62"/>
      <c r="G81" s="63" t="s">
        <v>158</v>
      </c>
      <c r="H81" s="64"/>
      <c r="I81" s="128" t="s">
        <v>73</v>
      </c>
      <c r="J81" s="129"/>
      <c r="K81" s="129"/>
      <c r="L81" s="129"/>
      <c r="M81" s="129"/>
      <c r="N81" s="130"/>
    </row>
    <row r="82" spans="2:14" ht="15.75">
      <c r="B82" s="61"/>
      <c r="C82" s="61" t="s">
        <v>159</v>
      </c>
      <c r="D82" s="61"/>
      <c r="E82" s="61"/>
      <c r="F82" s="61"/>
      <c r="G82" s="63" t="s">
        <v>160</v>
      </c>
      <c r="H82" s="69"/>
      <c r="I82" s="128" t="s">
        <v>187</v>
      </c>
      <c r="J82" s="128"/>
      <c r="K82" s="128"/>
      <c r="L82" s="128"/>
      <c r="M82" s="128"/>
      <c r="N82" s="131"/>
    </row>
    <row r="83" spans="2:14" ht="15.75">
      <c r="B83" s="61"/>
      <c r="C83" s="61"/>
      <c r="D83" s="61"/>
      <c r="E83" s="61"/>
      <c r="F83" s="61"/>
      <c r="G83" s="63" t="s">
        <v>161</v>
      </c>
      <c r="H83" s="64"/>
      <c r="I83" s="132">
        <v>39411</v>
      </c>
      <c r="J83" s="133"/>
      <c r="K83" s="133"/>
      <c r="L83" s="70" t="s">
        <v>162</v>
      </c>
      <c r="M83" s="128" t="s">
        <v>188</v>
      </c>
      <c r="N83" s="131"/>
    </row>
    <row r="84" spans="3:14" ht="15.75" thickBot="1">
      <c r="C84" s="71" t="s">
        <v>163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6.5" thickBot="1">
      <c r="B85" s="72" t="s">
        <v>164</v>
      </c>
      <c r="C85" s="65" t="s">
        <v>50</v>
      </c>
      <c r="D85" s="66"/>
      <c r="E85" s="67"/>
      <c r="F85" s="73" t="s">
        <v>165</v>
      </c>
      <c r="G85" s="134" t="s">
        <v>36</v>
      </c>
      <c r="H85" s="135"/>
      <c r="I85" s="135"/>
      <c r="J85" s="135"/>
      <c r="K85" s="135"/>
      <c r="L85" s="135"/>
      <c r="M85" s="135"/>
      <c r="N85" s="136"/>
    </row>
    <row r="86" spans="2:14" ht="15.75" thickBot="1">
      <c r="B86" s="74" t="s">
        <v>142</v>
      </c>
      <c r="C86" s="138" t="s">
        <v>48</v>
      </c>
      <c r="D86" s="139"/>
      <c r="E86" s="140"/>
      <c r="F86" s="75" t="s">
        <v>143</v>
      </c>
      <c r="G86" s="137" t="s">
        <v>37</v>
      </c>
      <c r="H86" s="129"/>
      <c r="I86" s="129"/>
      <c r="J86" s="129"/>
      <c r="K86" s="129"/>
      <c r="L86" s="129"/>
      <c r="M86" s="129"/>
      <c r="N86" s="130"/>
    </row>
    <row r="87" spans="2:14" ht="15.75" thickBot="1">
      <c r="B87" s="76" t="s">
        <v>144</v>
      </c>
      <c r="C87" s="138" t="s">
        <v>47</v>
      </c>
      <c r="D87" s="139"/>
      <c r="E87" s="140"/>
      <c r="F87" s="75" t="s">
        <v>145</v>
      </c>
      <c r="G87" s="137" t="s">
        <v>38</v>
      </c>
      <c r="H87" s="129"/>
      <c r="I87" s="129"/>
      <c r="J87" s="129"/>
      <c r="K87" s="129"/>
      <c r="L87" s="129"/>
      <c r="M87" s="129"/>
      <c r="N87" s="130"/>
    </row>
    <row r="88" spans="2:14" ht="15.75" thickBot="1">
      <c r="B88" s="77" t="s">
        <v>166</v>
      </c>
      <c r="C88" s="78"/>
      <c r="D88" s="79"/>
      <c r="E88" s="80"/>
      <c r="F88" s="81" t="s">
        <v>166</v>
      </c>
      <c r="G88" s="82"/>
      <c r="H88" s="83"/>
      <c r="I88" s="83"/>
      <c r="J88" s="83"/>
      <c r="K88" s="83"/>
      <c r="L88" s="83"/>
      <c r="M88" s="83"/>
      <c r="N88" s="83"/>
    </row>
    <row r="89" spans="2:14" ht="15.75" thickBot="1">
      <c r="B89" s="74"/>
      <c r="C89" s="138" t="s">
        <v>48</v>
      </c>
      <c r="D89" s="139"/>
      <c r="E89" s="140"/>
      <c r="F89" s="75"/>
      <c r="G89" s="137" t="s">
        <v>37</v>
      </c>
      <c r="H89" s="129"/>
      <c r="I89" s="129"/>
      <c r="J89" s="129"/>
      <c r="K89" s="129"/>
      <c r="L89" s="129"/>
      <c r="M89" s="129"/>
      <c r="N89" s="130"/>
    </row>
    <row r="90" spans="2:14" ht="15.75" thickBot="1">
      <c r="B90" s="84"/>
      <c r="C90" s="138" t="s">
        <v>47</v>
      </c>
      <c r="D90" s="139"/>
      <c r="E90" s="140"/>
      <c r="F90" s="75"/>
      <c r="G90" s="137" t="s">
        <v>38</v>
      </c>
      <c r="H90" s="129"/>
      <c r="I90" s="129"/>
      <c r="J90" s="129"/>
      <c r="K90" s="129"/>
      <c r="L90" s="129"/>
      <c r="M90" s="129"/>
      <c r="N90" s="130"/>
    </row>
    <row r="91" spans="2:14" ht="15.75">
      <c r="B91" s="61"/>
      <c r="C91" s="61"/>
      <c r="D91" s="61"/>
      <c r="E91" s="61"/>
      <c r="F91" s="71" t="s">
        <v>167</v>
      </c>
      <c r="G91" s="71"/>
      <c r="H91" s="71"/>
      <c r="I91" s="71"/>
      <c r="J91" s="61"/>
      <c r="K91" s="61"/>
      <c r="L91" s="61"/>
      <c r="M91" s="85"/>
      <c r="N91" s="62"/>
    </row>
    <row r="92" spans="2:14" ht="15.75">
      <c r="B92" s="86" t="s">
        <v>168</v>
      </c>
      <c r="C92" s="61"/>
      <c r="D92" s="61"/>
      <c r="E92" s="61"/>
      <c r="F92" s="87" t="s">
        <v>169</v>
      </c>
      <c r="G92" s="87" t="s">
        <v>170</v>
      </c>
      <c r="H92" s="87" t="s">
        <v>171</v>
      </c>
      <c r="I92" s="87" t="s">
        <v>172</v>
      </c>
      <c r="J92" s="87" t="s">
        <v>173</v>
      </c>
      <c r="K92" s="88" t="s">
        <v>174</v>
      </c>
      <c r="L92" s="89"/>
      <c r="M92" s="90" t="s">
        <v>146</v>
      </c>
      <c r="N92" s="91" t="s">
        <v>147</v>
      </c>
    </row>
    <row r="93" spans="2:14" ht="15.75">
      <c r="B93" s="92" t="s">
        <v>148</v>
      </c>
      <c r="C93" s="93" t="str">
        <f>IF(+C86&gt;"",C86&amp;" - "&amp;G86,"")</f>
        <v>Jarmo Patja - Jouko Nuolioja</v>
      </c>
      <c r="D93" s="94"/>
      <c r="E93" s="95"/>
      <c r="F93" s="96">
        <v>-3</v>
      </c>
      <c r="G93" s="96">
        <v>-6</v>
      </c>
      <c r="H93" s="96">
        <v>-5</v>
      </c>
      <c r="I93" s="96"/>
      <c r="J93" s="96"/>
      <c r="K93" s="97">
        <f>COUNTIF(F93:J93,"&gt;0")</f>
        <v>0</v>
      </c>
      <c r="L93" s="98">
        <f>COUNTIF(F93:J93,"&lt;0")</f>
        <v>3</v>
      </c>
      <c r="M93" s="99">
        <f aca="true" t="shared" si="3" ref="M93:N97">IF(K93=3,1,"")</f>
      </c>
      <c r="N93" s="99">
        <f t="shared" si="3"/>
        <v>1</v>
      </c>
    </row>
    <row r="94" spans="2:14" ht="15.75">
      <c r="B94" s="92" t="s">
        <v>149</v>
      </c>
      <c r="C94" s="93" t="str">
        <f>IF(C87&gt;"",C87&amp;" - "&amp;G87,"")</f>
        <v>Kai Rantala - Matti Kurvinen</v>
      </c>
      <c r="D94" s="100"/>
      <c r="E94" s="95"/>
      <c r="F94" s="101">
        <v>-8</v>
      </c>
      <c r="G94" s="96">
        <v>-4</v>
      </c>
      <c r="H94" s="96">
        <v>-4</v>
      </c>
      <c r="I94" s="96"/>
      <c r="J94" s="96"/>
      <c r="K94" s="97">
        <f>COUNTIF(F94:J94,"&gt;0")</f>
        <v>0</v>
      </c>
      <c r="L94" s="98">
        <f>COUNTIF(F94:J94,"&lt;0")</f>
        <v>3</v>
      </c>
      <c r="M94" s="99">
        <f t="shared" si="3"/>
      </c>
      <c r="N94" s="99">
        <f t="shared" si="3"/>
        <v>1</v>
      </c>
    </row>
    <row r="95" spans="2:14" ht="15.75">
      <c r="B95" s="102" t="s">
        <v>175</v>
      </c>
      <c r="C95" s="103" t="str">
        <f>IF(C89&gt;"",C89&amp;" / "&amp;C90,"")</f>
        <v>Jarmo Patja / Kai Rantala</v>
      </c>
      <c r="D95" s="104" t="str">
        <f>IF(G89&gt;"",G89&amp;" / "&amp;G90,"")</f>
        <v>Jouko Nuolioja / Matti Kurvinen</v>
      </c>
      <c r="E95" s="105"/>
      <c r="F95" s="106">
        <v>-8</v>
      </c>
      <c r="G95" s="107">
        <v>-12</v>
      </c>
      <c r="H95" s="108">
        <v>-5</v>
      </c>
      <c r="I95" s="108"/>
      <c r="J95" s="108"/>
      <c r="K95" s="97">
        <f>COUNTIF(F95:J95,"&gt;0")</f>
        <v>0</v>
      </c>
      <c r="L95" s="98">
        <f>COUNTIF(F95:J95,"&lt;0")</f>
        <v>3</v>
      </c>
      <c r="M95" s="99">
        <f t="shared" si="3"/>
      </c>
      <c r="N95" s="99">
        <f t="shared" si="3"/>
        <v>1</v>
      </c>
    </row>
    <row r="96" spans="2:14" ht="15.75">
      <c r="B96" s="92" t="s">
        <v>151</v>
      </c>
      <c r="C96" s="93" t="str">
        <f>IF(+C86&gt;"",C86&amp;" - "&amp;G87,"")</f>
        <v>Jarmo Patja - Matti Kurvinen</v>
      </c>
      <c r="D96" s="100"/>
      <c r="E96" s="95"/>
      <c r="F96" s="109"/>
      <c r="G96" s="96"/>
      <c r="H96" s="96"/>
      <c r="I96" s="96"/>
      <c r="J96" s="96"/>
      <c r="K96" s="97">
        <f>COUNTIF(F96:J96,"&gt;0")</f>
        <v>0</v>
      </c>
      <c r="L96" s="98">
        <f>COUNTIF(F96:J96,"&lt;0")</f>
        <v>0</v>
      </c>
      <c r="M96" s="99">
        <f t="shared" si="3"/>
      </c>
      <c r="N96" s="99">
        <f t="shared" si="3"/>
      </c>
    </row>
    <row r="97" spans="2:14" ht="16.5" thickBot="1">
      <c r="B97" s="92" t="s">
        <v>150</v>
      </c>
      <c r="C97" s="93" t="str">
        <f>IF(+C87&gt;"",C87&amp;" - "&amp;G86,"")</f>
        <v>Kai Rantala - Jouko Nuolioja</v>
      </c>
      <c r="D97" s="100"/>
      <c r="E97" s="95"/>
      <c r="F97" s="110"/>
      <c r="G97" s="110"/>
      <c r="H97" s="110"/>
      <c r="I97" s="110"/>
      <c r="J97" s="110"/>
      <c r="K97" s="97">
        <f>COUNTIF(F97:J97,"&gt;0")</f>
        <v>0</v>
      </c>
      <c r="L97" s="98">
        <f>COUNTIF(F97:J97,"&lt;0")</f>
        <v>0</v>
      </c>
      <c r="M97" s="99">
        <f t="shared" si="3"/>
      </c>
      <c r="N97" s="99">
        <f t="shared" si="3"/>
      </c>
    </row>
    <row r="98" spans="2:14" ht="21" thickBot="1">
      <c r="B98" s="61"/>
      <c r="C98" s="61"/>
      <c r="D98" s="61"/>
      <c r="E98" s="61"/>
      <c r="F98" s="61"/>
      <c r="G98" s="61"/>
      <c r="H98" s="61"/>
      <c r="I98" s="111" t="s">
        <v>176</v>
      </c>
      <c r="J98" s="112"/>
      <c r="K98" s="97">
        <f>SUM(K93:K97)</f>
        <v>0</v>
      </c>
      <c r="L98" s="113">
        <f>SUM(L93:L97)</f>
        <v>9</v>
      </c>
      <c r="M98" s="114">
        <f>IF(SUM(M93:M97)&gt;=3,3,SUM(M93:M97))</f>
        <v>0</v>
      </c>
      <c r="N98" s="115">
        <f>IF(SUM(N93:N97)&gt;=3,3,SUM(N93:N97))</f>
        <v>3</v>
      </c>
    </row>
    <row r="99" spans="2:14" ht="15.75">
      <c r="B99" s="86" t="s">
        <v>177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5">
      <c r="B100" s="61" t="s">
        <v>152</v>
      </c>
      <c r="C100" s="61"/>
      <c r="D100" s="61" t="s">
        <v>153</v>
      </c>
      <c r="F100" s="61"/>
      <c r="G100" s="61" t="s">
        <v>154</v>
      </c>
      <c r="I100" s="61"/>
      <c r="J100" s="60" t="s">
        <v>178</v>
      </c>
      <c r="L100" s="61"/>
      <c r="M100" s="61"/>
      <c r="N100" s="61"/>
    </row>
    <row r="101" spans="2:14" ht="18.75" thickBot="1">
      <c r="B101" s="61"/>
      <c r="C101" s="61"/>
      <c r="D101" s="61"/>
      <c r="E101" s="61"/>
      <c r="F101" s="61"/>
      <c r="G101" s="61"/>
      <c r="H101" s="61"/>
      <c r="I101" s="61"/>
      <c r="J101" s="125" t="str">
        <f>IF(M98=3,C85,IF(N98=3,G85,""))</f>
        <v>Westika</v>
      </c>
      <c r="K101" s="126"/>
      <c r="L101" s="126"/>
      <c r="M101" s="126"/>
      <c r="N101" s="127"/>
    </row>
    <row r="102" spans="2:14" ht="18">
      <c r="B102" s="116"/>
      <c r="C102" s="116"/>
      <c r="D102" s="116"/>
      <c r="E102" s="116"/>
      <c r="F102" s="116"/>
      <c r="G102" s="116"/>
      <c r="H102" s="116"/>
      <c r="I102" s="116"/>
      <c r="J102" s="117"/>
      <c r="K102" s="117"/>
      <c r="L102" s="117"/>
      <c r="M102" s="117"/>
      <c r="N102" s="118"/>
    </row>
    <row r="103" spans="2:14" ht="15">
      <c r="B103" s="119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5" spans="2:14" ht="15.75">
      <c r="B105" s="57" t="s">
        <v>155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4:14" ht="15.75">
      <c r="D106" s="61"/>
      <c r="E106" s="61"/>
      <c r="F106" s="62"/>
      <c r="G106" s="63" t="s">
        <v>156</v>
      </c>
      <c r="H106" s="64"/>
      <c r="I106" s="128" t="s">
        <v>182</v>
      </c>
      <c r="J106" s="129"/>
      <c r="K106" s="129"/>
      <c r="L106" s="129"/>
      <c r="M106" s="129"/>
      <c r="N106" s="130"/>
    </row>
    <row r="107" spans="2:14" ht="20.25">
      <c r="B107" s="68" t="s">
        <v>157</v>
      </c>
      <c r="D107" s="61"/>
      <c r="E107" s="61"/>
      <c r="F107" s="62"/>
      <c r="G107" s="63" t="s">
        <v>158</v>
      </c>
      <c r="H107" s="64"/>
      <c r="I107" s="128" t="s">
        <v>73</v>
      </c>
      <c r="J107" s="129"/>
      <c r="K107" s="129"/>
      <c r="L107" s="129"/>
      <c r="M107" s="129"/>
      <c r="N107" s="130"/>
    </row>
    <row r="108" spans="2:14" ht="15.75">
      <c r="B108" s="61"/>
      <c r="C108" s="61" t="s">
        <v>159</v>
      </c>
      <c r="D108" s="61"/>
      <c r="E108" s="61"/>
      <c r="F108" s="61"/>
      <c r="G108" s="63" t="s">
        <v>160</v>
      </c>
      <c r="H108" s="69"/>
      <c r="I108" s="128" t="s">
        <v>189</v>
      </c>
      <c r="J108" s="128"/>
      <c r="K108" s="128"/>
      <c r="L108" s="128"/>
      <c r="M108" s="128"/>
      <c r="N108" s="131"/>
    </row>
    <row r="109" spans="2:14" ht="15.75">
      <c r="B109" s="61"/>
      <c r="C109" s="61"/>
      <c r="D109" s="61"/>
      <c r="E109" s="61"/>
      <c r="F109" s="61"/>
      <c r="G109" s="63" t="s">
        <v>161</v>
      </c>
      <c r="H109" s="64"/>
      <c r="I109" s="132">
        <v>39411</v>
      </c>
      <c r="J109" s="133"/>
      <c r="K109" s="133"/>
      <c r="L109" s="70" t="s">
        <v>162</v>
      </c>
      <c r="M109" s="128" t="s">
        <v>188</v>
      </c>
      <c r="N109" s="131"/>
    </row>
    <row r="110" spans="3:14" ht="15.75" thickBot="1">
      <c r="C110" s="71" t="s">
        <v>163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6.5" thickBot="1">
      <c r="B111" s="72" t="s">
        <v>164</v>
      </c>
      <c r="C111" s="65" t="s">
        <v>3</v>
      </c>
      <c r="D111" s="66"/>
      <c r="E111" s="67"/>
      <c r="F111" s="73" t="s">
        <v>165</v>
      </c>
      <c r="G111" s="134" t="s">
        <v>42</v>
      </c>
      <c r="H111" s="135"/>
      <c r="I111" s="135"/>
      <c r="J111" s="135"/>
      <c r="K111" s="135"/>
      <c r="L111" s="135"/>
      <c r="M111" s="135"/>
      <c r="N111" s="136"/>
    </row>
    <row r="112" spans="2:14" ht="15.75" thickBot="1">
      <c r="B112" s="74" t="s">
        <v>142</v>
      </c>
      <c r="C112" s="138" t="s">
        <v>5</v>
      </c>
      <c r="D112" s="139"/>
      <c r="E112" s="140"/>
      <c r="F112" s="75" t="s">
        <v>143</v>
      </c>
      <c r="G112" s="137" t="s">
        <v>44</v>
      </c>
      <c r="H112" s="129"/>
      <c r="I112" s="129"/>
      <c r="J112" s="129"/>
      <c r="K112" s="129"/>
      <c r="L112" s="129"/>
      <c r="M112" s="129"/>
      <c r="N112" s="130"/>
    </row>
    <row r="113" spans="2:14" ht="15.75" thickBot="1">
      <c r="B113" s="76" t="s">
        <v>144</v>
      </c>
      <c r="C113" s="138" t="s">
        <v>4</v>
      </c>
      <c r="D113" s="139"/>
      <c r="E113" s="140"/>
      <c r="F113" s="75" t="s">
        <v>145</v>
      </c>
      <c r="G113" s="137" t="s">
        <v>45</v>
      </c>
      <c r="H113" s="129"/>
      <c r="I113" s="129"/>
      <c r="J113" s="129"/>
      <c r="K113" s="129"/>
      <c r="L113" s="129"/>
      <c r="M113" s="129"/>
      <c r="N113" s="130"/>
    </row>
    <row r="114" spans="2:14" ht="15.75" thickBot="1">
      <c r="B114" s="77" t="s">
        <v>166</v>
      </c>
      <c r="C114" s="78"/>
      <c r="D114" s="79"/>
      <c r="E114" s="80"/>
      <c r="F114" s="81" t="s">
        <v>166</v>
      </c>
      <c r="G114" s="82"/>
      <c r="H114" s="83"/>
      <c r="I114" s="83"/>
      <c r="J114" s="83"/>
      <c r="K114" s="83"/>
      <c r="L114" s="83"/>
      <c r="M114" s="83"/>
      <c r="N114" s="83"/>
    </row>
    <row r="115" spans="2:14" ht="15.75" thickBot="1">
      <c r="B115" s="74"/>
      <c r="C115" s="138" t="s">
        <v>5</v>
      </c>
      <c r="D115" s="139"/>
      <c r="E115" s="140"/>
      <c r="F115" s="75"/>
      <c r="G115" s="137" t="s">
        <v>44</v>
      </c>
      <c r="H115" s="129"/>
      <c r="I115" s="129"/>
      <c r="J115" s="129"/>
      <c r="K115" s="129"/>
      <c r="L115" s="129"/>
      <c r="M115" s="129"/>
      <c r="N115" s="130"/>
    </row>
    <row r="116" spans="2:14" ht="15.75" thickBot="1">
      <c r="B116" s="84"/>
      <c r="C116" s="138" t="s">
        <v>4</v>
      </c>
      <c r="D116" s="139"/>
      <c r="E116" s="140"/>
      <c r="F116" s="75"/>
      <c r="G116" s="137" t="s">
        <v>45</v>
      </c>
      <c r="H116" s="129"/>
      <c r="I116" s="129"/>
      <c r="J116" s="129"/>
      <c r="K116" s="129"/>
      <c r="L116" s="129"/>
      <c r="M116" s="129"/>
      <c r="N116" s="130"/>
    </row>
    <row r="117" spans="2:14" ht="15.75">
      <c r="B117" s="61"/>
      <c r="C117" s="61"/>
      <c r="D117" s="61"/>
      <c r="E117" s="61"/>
      <c r="F117" s="71" t="s">
        <v>167</v>
      </c>
      <c r="G117" s="71"/>
      <c r="H117" s="71"/>
      <c r="I117" s="71"/>
      <c r="J117" s="61"/>
      <c r="K117" s="61"/>
      <c r="L117" s="61"/>
      <c r="M117" s="85"/>
      <c r="N117" s="62"/>
    </row>
    <row r="118" spans="2:14" ht="15.75">
      <c r="B118" s="86" t="s">
        <v>168</v>
      </c>
      <c r="C118" s="61"/>
      <c r="D118" s="61"/>
      <c r="E118" s="61"/>
      <c r="F118" s="87" t="s">
        <v>169</v>
      </c>
      <c r="G118" s="87" t="s">
        <v>170</v>
      </c>
      <c r="H118" s="87" t="s">
        <v>171</v>
      </c>
      <c r="I118" s="87" t="s">
        <v>172</v>
      </c>
      <c r="J118" s="87" t="s">
        <v>173</v>
      </c>
      <c r="K118" s="88" t="s">
        <v>174</v>
      </c>
      <c r="L118" s="89"/>
      <c r="M118" s="90" t="s">
        <v>146</v>
      </c>
      <c r="N118" s="91" t="s">
        <v>147</v>
      </c>
    </row>
    <row r="119" spans="2:14" ht="15.75">
      <c r="B119" s="92" t="s">
        <v>148</v>
      </c>
      <c r="C119" s="93" t="str">
        <f>IF(+C112&gt;"",C112&amp;" - "&amp;G112,"")</f>
        <v>Matti Nyyssönen - Arno Heinänen</v>
      </c>
      <c r="D119" s="94"/>
      <c r="E119" s="95"/>
      <c r="F119" s="96">
        <v>3</v>
      </c>
      <c r="G119" s="96">
        <v>4</v>
      </c>
      <c r="H119" s="96">
        <v>6</v>
      </c>
      <c r="I119" s="96"/>
      <c r="J119" s="96"/>
      <c r="K119" s="97">
        <f>COUNTIF(F119:J119,"&gt;0")</f>
        <v>3</v>
      </c>
      <c r="L119" s="98">
        <f>COUNTIF(F119:J119,"&lt;0")</f>
        <v>0</v>
      </c>
      <c r="M119" s="99">
        <f aca="true" t="shared" si="4" ref="M119:N123">IF(K119=3,1,"")</f>
        <v>1</v>
      </c>
      <c r="N119" s="99">
        <f t="shared" si="4"/>
      </c>
    </row>
    <row r="120" spans="2:14" ht="15.75">
      <c r="B120" s="92" t="s">
        <v>149</v>
      </c>
      <c r="C120" s="93" t="str">
        <f>IF(C113&gt;"",C113&amp;" - "&amp;G113,"")</f>
        <v>Ismo Lallo - Stefan Söderberg</v>
      </c>
      <c r="D120" s="100"/>
      <c r="E120" s="95"/>
      <c r="F120" s="101">
        <v>-8</v>
      </c>
      <c r="G120" s="96">
        <v>-4</v>
      </c>
      <c r="H120" s="96">
        <v>9</v>
      </c>
      <c r="I120" s="96">
        <v>8</v>
      </c>
      <c r="J120" s="96">
        <v>-8</v>
      </c>
      <c r="K120" s="97">
        <f>COUNTIF(F120:J120,"&gt;0")</f>
        <v>2</v>
      </c>
      <c r="L120" s="98">
        <f>COUNTIF(F120:J120,"&lt;0")</f>
        <v>3</v>
      </c>
      <c r="M120" s="99">
        <f t="shared" si="4"/>
      </c>
      <c r="N120" s="99">
        <f t="shared" si="4"/>
        <v>1</v>
      </c>
    </row>
    <row r="121" spans="2:14" ht="15.75">
      <c r="B121" s="102" t="s">
        <v>175</v>
      </c>
      <c r="C121" s="103" t="str">
        <f>IF(C115&gt;"",C115&amp;" / "&amp;C116,"")</f>
        <v>Matti Nyyssönen / Ismo Lallo</v>
      </c>
      <c r="D121" s="104" t="str">
        <f>IF(G115&gt;"",G115&amp;" / "&amp;G116,"")</f>
        <v>Arno Heinänen / Stefan Söderberg</v>
      </c>
      <c r="E121" s="105"/>
      <c r="F121" s="106">
        <v>4</v>
      </c>
      <c r="G121" s="107">
        <v>10</v>
      </c>
      <c r="H121" s="108">
        <v>1</v>
      </c>
      <c r="I121" s="108"/>
      <c r="J121" s="108"/>
      <c r="K121" s="97">
        <f>COUNTIF(F121:J121,"&gt;0")</f>
        <v>3</v>
      </c>
      <c r="L121" s="98">
        <f>COUNTIF(F121:J121,"&lt;0")</f>
        <v>0</v>
      </c>
      <c r="M121" s="99">
        <f t="shared" si="4"/>
        <v>1</v>
      </c>
      <c r="N121" s="99">
        <f t="shared" si="4"/>
      </c>
    </row>
    <row r="122" spans="2:14" ht="15.75">
      <c r="B122" s="92" t="s">
        <v>151</v>
      </c>
      <c r="C122" s="93" t="str">
        <f>IF(+C112&gt;"",C112&amp;" - "&amp;G113,"")</f>
        <v>Matti Nyyssönen - Stefan Söderberg</v>
      </c>
      <c r="D122" s="100"/>
      <c r="E122" s="95"/>
      <c r="F122" s="109">
        <v>-14</v>
      </c>
      <c r="G122" s="96">
        <v>7</v>
      </c>
      <c r="H122" s="96">
        <v>-6</v>
      </c>
      <c r="I122" s="96">
        <v>-7</v>
      </c>
      <c r="J122" s="96"/>
      <c r="K122" s="97">
        <f>COUNTIF(F122:J122,"&gt;0")</f>
        <v>1</v>
      </c>
      <c r="L122" s="98">
        <f>COUNTIF(F122:J122,"&lt;0")</f>
        <v>3</v>
      </c>
      <c r="M122" s="99">
        <f t="shared" si="4"/>
      </c>
      <c r="N122" s="99">
        <f t="shared" si="4"/>
        <v>1</v>
      </c>
    </row>
    <row r="123" spans="2:14" ht="16.5" thickBot="1">
      <c r="B123" s="92" t="s">
        <v>150</v>
      </c>
      <c r="C123" s="93" t="str">
        <f>IF(+C113&gt;"",C113&amp;" - "&amp;G112,"")</f>
        <v>Ismo Lallo - Arno Heinänen</v>
      </c>
      <c r="D123" s="100"/>
      <c r="E123" s="95"/>
      <c r="F123" s="110">
        <v>5</v>
      </c>
      <c r="G123" s="110">
        <v>4</v>
      </c>
      <c r="H123" s="110">
        <v>5</v>
      </c>
      <c r="I123" s="110"/>
      <c r="J123" s="110"/>
      <c r="K123" s="97">
        <f>COUNTIF(F123:J123,"&gt;0")</f>
        <v>3</v>
      </c>
      <c r="L123" s="98">
        <f>COUNTIF(F123:J123,"&lt;0")</f>
        <v>0</v>
      </c>
      <c r="M123" s="99">
        <f t="shared" si="4"/>
        <v>1</v>
      </c>
      <c r="N123" s="99">
        <f t="shared" si="4"/>
      </c>
    </row>
    <row r="124" spans="2:14" ht="21" thickBot="1">
      <c r="B124" s="61"/>
      <c r="C124" s="61"/>
      <c r="D124" s="61"/>
      <c r="E124" s="61"/>
      <c r="F124" s="61"/>
      <c r="G124" s="61"/>
      <c r="H124" s="61"/>
      <c r="I124" s="111" t="s">
        <v>176</v>
      </c>
      <c r="J124" s="112"/>
      <c r="K124" s="97">
        <f>SUM(K119:K123)</f>
        <v>12</v>
      </c>
      <c r="L124" s="113">
        <f>SUM(L119:L123)</f>
        <v>6</v>
      </c>
      <c r="M124" s="114">
        <f>IF(SUM(M119:M123)&gt;=3,3,SUM(M119:M123))</f>
        <v>3</v>
      </c>
      <c r="N124" s="115">
        <f>IF(SUM(N119:N123)&gt;=3,3,SUM(N119:N123))</f>
        <v>2</v>
      </c>
    </row>
    <row r="125" spans="2:14" ht="15.75">
      <c r="B125" s="86" t="s">
        <v>177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5">
      <c r="B126" s="61" t="s">
        <v>152</v>
      </c>
      <c r="C126" s="61"/>
      <c r="D126" s="61" t="s">
        <v>153</v>
      </c>
      <c r="F126" s="61"/>
      <c r="G126" s="61" t="s">
        <v>154</v>
      </c>
      <c r="I126" s="61"/>
      <c r="J126" s="60" t="s">
        <v>178</v>
      </c>
      <c r="L126" s="61"/>
      <c r="M126" s="61"/>
      <c r="N126" s="61"/>
    </row>
    <row r="127" spans="2:14" ht="18.75" thickBot="1">
      <c r="B127" s="61"/>
      <c r="C127" s="61"/>
      <c r="D127" s="61"/>
      <c r="E127" s="61"/>
      <c r="F127" s="61"/>
      <c r="G127" s="61"/>
      <c r="H127" s="61"/>
      <c r="I127" s="61"/>
      <c r="J127" s="125" t="str">
        <f>IF(M124=3,C111,IF(N124=3,G111,""))</f>
        <v>TuKa</v>
      </c>
      <c r="K127" s="126"/>
      <c r="L127" s="126"/>
      <c r="M127" s="126"/>
      <c r="N127" s="127"/>
    </row>
    <row r="128" spans="2:14" ht="18">
      <c r="B128" s="116"/>
      <c r="C128" s="116"/>
      <c r="D128" s="116"/>
      <c r="E128" s="116"/>
      <c r="F128" s="116"/>
      <c r="G128" s="116"/>
      <c r="H128" s="116"/>
      <c r="I128" s="116"/>
      <c r="J128" s="117"/>
      <c r="K128" s="117"/>
      <c r="L128" s="117"/>
      <c r="M128" s="117"/>
      <c r="N128" s="118"/>
    </row>
    <row r="129" spans="2:14" ht="15">
      <c r="B129" s="119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1" spans="2:14" ht="15.75">
      <c r="B131" s="57" t="s">
        <v>155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4:14" ht="15.75">
      <c r="D132" s="61"/>
      <c r="E132" s="61"/>
      <c r="F132" s="62"/>
      <c r="G132" s="63" t="s">
        <v>156</v>
      </c>
      <c r="H132" s="64"/>
      <c r="I132" s="128" t="s">
        <v>182</v>
      </c>
      <c r="J132" s="129"/>
      <c r="K132" s="129"/>
      <c r="L132" s="129"/>
      <c r="M132" s="129"/>
      <c r="N132" s="130"/>
    </row>
    <row r="133" spans="2:14" ht="20.25">
      <c r="B133" s="68" t="s">
        <v>157</v>
      </c>
      <c r="D133" s="61"/>
      <c r="E133" s="61"/>
      <c r="F133" s="62"/>
      <c r="G133" s="63" t="s">
        <v>158</v>
      </c>
      <c r="H133" s="64"/>
      <c r="I133" s="128" t="s">
        <v>73</v>
      </c>
      <c r="J133" s="129"/>
      <c r="K133" s="129"/>
      <c r="L133" s="129"/>
      <c r="M133" s="129"/>
      <c r="N133" s="130"/>
    </row>
    <row r="134" spans="2:14" ht="15.75">
      <c r="B134" s="61"/>
      <c r="C134" s="61" t="s">
        <v>159</v>
      </c>
      <c r="D134" s="61"/>
      <c r="E134" s="61"/>
      <c r="F134" s="61"/>
      <c r="G134" s="63" t="s">
        <v>160</v>
      </c>
      <c r="H134" s="69"/>
      <c r="I134" s="128" t="s">
        <v>189</v>
      </c>
      <c r="J134" s="128"/>
      <c r="K134" s="128"/>
      <c r="L134" s="128"/>
      <c r="M134" s="128"/>
      <c r="N134" s="131"/>
    </row>
    <row r="135" spans="2:14" ht="15.75">
      <c r="B135" s="61"/>
      <c r="C135" s="61"/>
      <c r="D135" s="61"/>
      <c r="E135" s="61"/>
      <c r="F135" s="61"/>
      <c r="G135" s="63" t="s">
        <v>161</v>
      </c>
      <c r="H135" s="64"/>
      <c r="I135" s="132">
        <v>39411</v>
      </c>
      <c r="J135" s="133"/>
      <c r="K135" s="133"/>
      <c r="L135" s="70" t="s">
        <v>162</v>
      </c>
      <c r="M135" s="128" t="s">
        <v>188</v>
      </c>
      <c r="N135" s="131"/>
    </row>
    <row r="136" spans="3:14" ht="15.75" thickBot="1">
      <c r="C136" s="71" t="s">
        <v>163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6.5" thickBot="1">
      <c r="B137" s="72" t="s">
        <v>164</v>
      </c>
      <c r="C137" s="65" t="s">
        <v>49</v>
      </c>
      <c r="D137" s="66"/>
      <c r="E137" s="67"/>
      <c r="F137" s="73" t="s">
        <v>165</v>
      </c>
      <c r="G137" s="134" t="s">
        <v>19</v>
      </c>
      <c r="H137" s="135"/>
      <c r="I137" s="135"/>
      <c r="J137" s="135"/>
      <c r="K137" s="135"/>
      <c r="L137" s="135"/>
      <c r="M137" s="135"/>
      <c r="N137" s="136"/>
    </row>
    <row r="138" spans="2:14" ht="15.75" thickBot="1">
      <c r="B138" s="74" t="s">
        <v>142</v>
      </c>
      <c r="C138" s="138" t="s">
        <v>7</v>
      </c>
      <c r="D138" s="139"/>
      <c r="E138" s="140"/>
      <c r="F138" s="75" t="s">
        <v>143</v>
      </c>
      <c r="G138" s="137" t="s">
        <v>20</v>
      </c>
      <c r="H138" s="129"/>
      <c r="I138" s="129"/>
      <c r="J138" s="129"/>
      <c r="K138" s="129"/>
      <c r="L138" s="129"/>
      <c r="M138" s="129"/>
      <c r="N138" s="130"/>
    </row>
    <row r="139" spans="2:14" ht="15.75" thickBot="1">
      <c r="B139" s="76" t="s">
        <v>144</v>
      </c>
      <c r="C139" s="138" t="s">
        <v>34</v>
      </c>
      <c r="D139" s="139"/>
      <c r="E139" s="140"/>
      <c r="F139" s="75" t="s">
        <v>145</v>
      </c>
      <c r="G139" s="137" t="s">
        <v>46</v>
      </c>
      <c r="H139" s="129"/>
      <c r="I139" s="129"/>
      <c r="J139" s="129"/>
      <c r="K139" s="129"/>
      <c r="L139" s="129"/>
      <c r="M139" s="129"/>
      <c r="N139" s="130"/>
    </row>
    <row r="140" spans="2:14" ht="15.75" thickBot="1">
      <c r="B140" s="77" t="s">
        <v>166</v>
      </c>
      <c r="C140" s="78"/>
      <c r="D140" s="79"/>
      <c r="E140" s="80"/>
      <c r="F140" s="81" t="s">
        <v>166</v>
      </c>
      <c r="G140" s="82"/>
      <c r="H140" s="83"/>
      <c r="I140" s="83"/>
      <c r="J140" s="83"/>
      <c r="K140" s="83"/>
      <c r="L140" s="83"/>
      <c r="M140" s="83"/>
      <c r="N140" s="83"/>
    </row>
    <row r="141" spans="2:14" ht="15.75" thickBot="1">
      <c r="B141" s="74"/>
      <c r="C141" s="138" t="s">
        <v>7</v>
      </c>
      <c r="D141" s="139"/>
      <c r="E141" s="140"/>
      <c r="F141" s="75"/>
      <c r="G141" s="137" t="s">
        <v>20</v>
      </c>
      <c r="H141" s="129"/>
      <c r="I141" s="129"/>
      <c r="J141" s="129"/>
      <c r="K141" s="129"/>
      <c r="L141" s="129"/>
      <c r="M141" s="129"/>
      <c r="N141" s="130"/>
    </row>
    <row r="142" spans="2:14" ht="15.75" thickBot="1">
      <c r="B142" s="84"/>
      <c r="C142" s="138" t="s">
        <v>34</v>
      </c>
      <c r="D142" s="139"/>
      <c r="E142" s="140"/>
      <c r="F142" s="75"/>
      <c r="G142" s="137" t="s">
        <v>46</v>
      </c>
      <c r="H142" s="129"/>
      <c r="I142" s="129"/>
      <c r="J142" s="129"/>
      <c r="K142" s="129"/>
      <c r="L142" s="129"/>
      <c r="M142" s="129"/>
      <c r="N142" s="130"/>
    </row>
    <row r="143" spans="2:14" ht="15.75">
      <c r="B143" s="61"/>
      <c r="C143" s="61"/>
      <c r="D143" s="61"/>
      <c r="E143" s="61"/>
      <c r="F143" s="71" t="s">
        <v>167</v>
      </c>
      <c r="G143" s="71"/>
      <c r="H143" s="71"/>
      <c r="I143" s="71"/>
      <c r="J143" s="61"/>
      <c r="K143" s="61"/>
      <c r="L143" s="61"/>
      <c r="M143" s="85"/>
      <c r="N143" s="62"/>
    </row>
    <row r="144" spans="2:14" ht="15.75">
      <c r="B144" s="86" t="s">
        <v>168</v>
      </c>
      <c r="C144" s="61"/>
      <c r="D144" s="61"/>
      <c r="E144" s="61"/>
      <c r="F144" s="87" t="s">
        <v>169</v>
      </c>
      <c r="G144" s="87" t="s">
        <v>170</v>
      </c>
      <c r="H144" s="87" t="s">
        <v>171</v>
      </c>
      <c r="I144" s="87" t="s">
        <v>172</v>
      </c>
      <c r="J144" s="87" t="s">
        <v>173</v>
      </c>
      <c r="K144" s="88" t="s">
        <v>174</v>
      </c>
      <c r="L144" s="89"/>
      <c r="M144" s="90" t="s">
        <v>146</v>
      </c>
      <c r="N144" s="91" t="s">
        <v>147</v>
      </c>
    </row>
    <row r="145" spans="2:14" ht="15.75">
      <c r="B145" s="92" t="s">
        <v>148</v>
      </c>
      <c r="C145" s="93" t="str">
        <f>IF(+C138&gt;"",C138&amp;" - "&amp;G138,"")</f>
        <v>Veli-Matti Kuivalainen - Xisheng Cong</v>
      </c>
      <c r="D145" s="94"/>
      <c r="E145" s="95"/>
      <c r="F145" s="96">
        <v>3</v>
      </c>
      <c r="G145" s="96">
        <v>7</v>
      </c>
      <c r="H145" s="96">
        <v>-6</v>
      </c>
      <c r="I145" s="96">
        <v>6</v>
      </c>
      <c r="J145" s="96"/>
      <c r="K145" s="97">
        <f>COUNTIF(F145:J145,"&gt;0")</f>
        <v>3</v>
      </c>
      <c r="L145" s="98">
        <f>COUNTIF(F145:J145,"&lt;0")</f>
        <v>1</v>
      </c>
      <c r="M145" s="99">
        <f aca="true" t="shared" si="5" ref="M145:N149">IF(K145=3,1,"")</f>
        <v>1</v>
      </c>
      <c r="N145" s="99">
        <f t="shared" si="5"/>
      </c>
    </row>
    <row r="146" spans="2:14" ht="15.75">
      <c r="B146" s="92" t="s">
        <v>149</v>
      </c>
      <c r="C146" s="93" t="str">
        <f>IF(C139&gt;"",C139&amp;" - "&amp;G139,"")</f>
        <v>Kari Lehtonen - Yan Zhuo Ping</v>
      </c>
      <c r="D146" s="100"/>
      <c r="E146" s="95"/>
      <c r="F146" s="101">
        <v>-8</v>
      </c>
      <c r="G146" s="96">
        <v>-4</v>
      </c>
      <c r="H146" s="96">
        <v>-5</v>
      </c>
      <c r="I146" s="96"/>
      <c r="J146" s="96"/>
      <c r="K146" s="97">
        <f>COUNTIF(F146:J146,"&gt;0")</f>
        <v>0</v>
      </c>
      <c r="L146" s="98">
        <f>COUNTIF(F146:J146,"&lt;0")</f>
        <v>3</v>
      </c>
      <c r="M146" s="99">
        <f t="shared" si="5"/>
      </c>
      <c r="N146" s="99">
        <f t="shared" si="5"/>
        <v>1</v>
      </c>
    </row>
    <row r="147" spans="2:14" ht="15.75">
      <c r="B147" s="102" t="s">
        <v>175</v>
      </c>
      <c r="C147" s="103" t="str">
        <f>IF(C141&gt;"",C141&amp;" / "&amp;C142,"")</f>
        <v>Veli-Matti Kuivalainen / Kari Lehtonen</v>
      </c>
      <c r="D147" s="104" t="str">
        <f>IF(G141&gt;"",G141&amp;" / "&amp;G142,"")</f>
        <v>Xisheng Cong / Yan Zhuo Ping</v>
      </c>
      <c r="E147" s="105"/>
      <c r="F147" s="106">
        <v>-8</v>
      </c>
      <c r="G147" s="107">
        <v>10</v>
      </c>
      <c r="H147" s="108">
        <v>9</v>
      </c>
      <c r="I147" s="108">
        <v>4</v>
      </c>
      <c r="J147" s="108"/>
      <c r="K147" s="97">
        <f>COUNTIF(F147:J147,"&gt;0")</f>
        <v>3</v>
      </c>
      <c r="L147" s="98">
        <f>COUNTIF(F147:J147,"&lt;0")</f>
        <v>1</v>
      </c>
      <c r="M147" s="99">
        <f t="shared" si="5"/>
        <v>1</v>
      </c>
      <c r="N147" s="99">
        <f t="shared" si="5"/>
      </c>
    </row>
    <row r="148" spans="2:14" ht="15.75">
      <c r="B148" s="92" t="s">
        <v>151</v>
      </c>
      <c r="C148" s="93" t="str">
        <f>IF(+C138&gt;"",C138&amp;" - "&amp;G139,"")</f>
        <v>Veli-Matti Kuivalainen - Yan Zhuo Ping</v>
      </c>
      <c r="D148" s="100"/>
      <c r="E148" s="95"/>
      <c r="F148" s="109">
        <v>-5</v>
      </c>
      <c r="G148" s="96">
        <v>9</v>
      </c>
      <c r="H148" s="96">
        <v>-7</v>
      </c>
      <c r="I148" s="96">
        <v>8</v>
      </c>
      <c r="J148" s="96">
        <v>-6</v>
      </c>
      <c r="K148" s="97">
        <f>COUNTIF(F148:J148,"&gt;0")</f>
        <v>2</v>
      </c>
      <c r="L148" s="98">
        <f>COUNTIF(F148:J148,"&lt;0")</f>
        <v>3</v>
      </c>
      <c r="M148" s="99">
        <f t="shared" si="5"/>
      </c>
      <c r="N148" s="99">
        <f t="shared" si="5"/>
        <v>1</v>
      </c>
    </row>
    <row r="149" spans="2:14" ht="16.5" thickBot="1">
      <c r="B149" s="92" t="s">
        <v>150</v>
      </c>
      <c r="C149" s="93" t="str">
        <f>IF(+C139&gt;"",C139&amp;" - "&amp;G138,"")</f>
        <v>Kari Lehtonen - Xisheng Cong</v>
      </c>
      <c r="D149" s="100"/>
      <c r="E149" s="95"/>
      <c r="F149" s="110">
        <v>-5</v>
      </c>
      <c r="G149" s="110">
        <v>-4</v>
      </c>
      <c r="H149" s="110">
        <v>10</v>
      </c>
      <c r="I149" s="110">
        <v>-4</v>
      </c>
      <c r="J149" s="110"/>
      <c r="K149" s="97">
        <f>COUNTIF(F149:J149,"&gt;0")</f>
        <v>1</v>
      </c>
      <c r="L149" s="98">
        <f>COUNTIF(F149:J149,"&lt;0")</f>
        <v>3</v>
      </c>
      <c r="M149" s="99">
        <f t="shared" si="5"/>
      </c>
      <c r="N149" s="99">
        <f t="shared" si="5"/>
        <v>1</v>
      </c>
    </row>
    <row r="150" spans="2:14" ht="21" thickBot="1">
      <c r="B150" s="61"/>
      <c r="C150" s="61"/>
      <c r="D150" s="61"/>
      <c r="E150" s="61"/>
      <c r="F150" s="61"/>
      <c r="G150" s="61"/>
      <c r="H150" s="61"/>
      <c r="I150" s="111" t="s">
        <v>176</v>
      </c>
      <c r="J150" s="112"/>
      <c r="K150" s="97">
        <f>SUM(K145:K149)</f>
        <v>9</v>
      </c>
      <c r="L150" s="113">
        <f>SUM(L145:L149)</f>
        <v>11</v>
      </c>
      <c r="M150" s="114">
        <f>IF(SUM(M145:M149)&gt;=3,3,SUM(M145:M149))</f>
        <v>2</v>
      </c>
      <c r="N150" s="115">
        <f>IF(SUM(N145:N149)&gt;=3,3,SUM(N145:N149))</f>
        <v>3</v>
      </c>
    </row>
    <row r="151" spans="2:14" ht="15.75">
      <c r="B151" s="86" t="s">
        <v>177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5">
      <c r="B152" s="61" t="s">
        <v>152</v>
      </c>
      <c r="C152" s="61"/>
      <c r="D152" s="61" t="s">
        <v>153</v>
      </c>
      <c r="F152" s="61"/>
      <c r="G152" s="61" t="s">
        <v>154</v>
      </c>
      <c r="I152" s="61"/>
      <c r="J152" s="60" t="s">
        <v>178</v>
      </c>
      <c r="L152" s="61"/>
      <c r="M152" s="61"/>
      <c r="N152" s="61"/>
    </row>
    <row r="153" spans="2:14" ht="18.75" thickBot="1">
      <c r="B153" s="61"/>
      <c r="C153" s="61"/>
      <c r="D153" s="61"/>
      <c r="E153" s="61"/>
      <c r="F153" s="61"/>
      <c r="G153" s="61"/>
      <c r="H153" s="61"/>
      <c r="I153" s="61"/>
      <c r="J153" s="125" t="str">
        <f>IF(M150=3,C137,IF(N150=3,G137,""))</f>
        <v>PT Espoo</v>
      </c>
      <c r="K153" s="126"/>
      <c r="L153" s="126"/>
      <c r="M153" s="126"/>
      <c r="N153" s="127"/>
    </row>
    <row r="154" spans="2:14" ht="18">
      <c r="B154" s="116"/>
      <c r="C154" s="116"/>
      <c r="D154" s="116"/>
      <c r="E154" s="116"/>
      <c r="F154" s="116"/>
      <c r="G154" s="116"/>
      <c r="H154" s="116"/>
      <c r="I154" s="116"/>
      <c r="J154" s="117"/>
      <c r="K154" s="117"/>
      <c r="L154" s="117"/>
      <c r="M154" s="117"/>
      <c r="N154" s="118"/>
    </row>
    <row r="155" spans="2:14" ht="15">
      <c r="B155" s="119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</row>
    <row r="157" spans="2:14" ht="15.75">
      <c r="B157" s="57" t="s">
        <v>155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4:14" ht="15.75">
      <c r="D158" s="61"/>
      <c r="E158" s="61"/>
      <c r="F158" s="62"/>
      <c r="G158" s="63" t="s">
        <v>156</v>
      </c>
      <c r="H158" s="64"/>
      <c r="I158" s="128" t="s">
        <v>182</v>
      </c>
      <c r="J158" s="129"/>
      <c r="K158" s="129"/>
      <c r="L158" s="129"/>
      <c r="M158" s="129"/>
      <c r="N158" s="130"/>
    </row>
    <row r="159" spans="2:14" ht="20.25">
      <c r="B159" s="68" t="s">
        <v>157</v>
      </c>
      <c r="D159" s="61"/>
      <c r="E159" s="61"/>
      <c r="F159" s="62"/>
      <c r="G159" s="63" t="s">
        <v>158</v>
      </c>
      <c r="H159" s="64"/>
      <c r="I159" s="128" t="s">
        <v>73</v>
      </c>
      <c r="J159" s="129"/>
      <c r="K159" s="129"/>
      <c r="L159" s="129"/>
      <c r="M159" s="129"/>
      <c r="N159" s="130"/>
    </row>
    <row r="160" spans="2:14" ht="15.75">
      <c r="B160" s="61"/>
      <c r="C160" s="61" t="s">
        <v>159</v>
      </c>
      <c r="D160" s="61"/>
      <c r="E160" s="61"/>
      <c r="F160" s="61"/>
      <c r="G160" s="63" t="s">
        <v>160</v>
      </c>
      <c r="H160" s="69"/>
      <c r="I160" s="128" t="s">
        <v>189</v>
      </c>
      <c r="J160" s="128"/>
      <c r="K160" s="128"/>
      <c r="L160" s="128"/>
      <c r="M160" s="128"/>
      <c r="N160" s="131"/>
    </row>
    <row r="161" spans="2:14" ht="15.75">
      <c r="B161" s="61"/>
      <c r="C161" s="61"/>
      <c r="D161" s="61"/>
      <c r="E161" s="61"/>
      <c r="F161" s="61"/>
      <c r="G161" s="63" t="s">
        <v>161</v>
      </c>
      <c r="H161" s="64"/>
      <c r="I161" s="132">
        <v>39411</v>
      </c>
      <c r="J161" s="133"/>
      <c r="K161" s="133"/>
      <c r="L161" s="70" t="s">
        <v>162</v>
      </c>
      <c r="M161" s="128" t="s">
        <v>188</v>
      </c>
      <c r="N161" s="131"/>
    </row>
    <row r="162" spans="3:14" ht="15.75" thickBot="1">
      <c r="C162" s="71" t="s">
        <v>163</v>
      </c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6.5" thickBot="1">
      <c r="B163" s="72" t="s">
        <v>164</v>
      </c>
      <c r="C163" s="65" t="s">
        <v>9</v>
      </c>
      <c r="D163" s="66"/>
      <c r="E163" s="67"/>
      <c r="F163" s="73" t="s">
        <v>165</v>
      </c>
      <c r="G163" s="134" t="s">
        <v>0</v>
      </c>
      <c r="H163" s="135"/>
      <c r="I163" s="135"/>
      <c r="J163" s="135"/>
      <c r="K163" s="135"/>
      <c r="L163" s="135"/>
      <c r="M163" s="135"/>
      <c r="N163" s="136"/>
    </row>
    <row r="164" spans="2:14" ht="15.75" thickBot="1">
      <c r="B164" s="74" t="s">
        <v>142</v>
      </c>
      <c r="C164" s="138" t="s">
        <v>11</v>
      </c>
      <c r="D164" s="139"/>
      <c r="E164" s="140"/>
      <c r="F164" s="75" t="s">
        <v>143</v>
      </c>
      <c r="G164" s="137" t="s">
        <v>2</v>
      </c>
      <c r="H164" s="129"/>
      <c r="I164" s="129"/>
      <c r="J164" s="129"/>
      <c r="K164" s="129"/>
      <c r="L164" s="129"/>
      <c r="M164" s="129"/>
      <c r="N164" s="130"/>
    </row>
    <row r="165" spans="2:14" ht="15.75" thickBot="1">
      <c r="B165" s="76" t="s">
        <v>144</v>
      </c>
      <c r="C165" s="138" t="s">
        <v>10</v>
      </c>
      <c r="D165" s="139"/>
      <c r="E165" s="140"/>
      <c r="F165" s="75" t="s">
        <v>145</v>
      </c>
      <c r="G165" s="137" t="s">
        <v>1</v>
      </c>
      <c r="H165" s="129"/>
      <c r="I165" s="129"/>
      <c r="J165" s="129"/>
      <c r="K165" s="129"/>
      <c r="L165" s="129"/>
      <c r="M165" s="129"/>
      <c r="N165" s="130"/>
    </row>
    <row r="166" spans="2:14" ht="15.75" thickBot="1">
      <c r="B166" s="77" t="s">
        <v>166</v>
      </c>
      <c r="C166" s="78"/>
      <c r="D166" s="79"/>
      <c r="E166" s="80"/>
      <c r="F166" s="81" t="s">
        <v>166</v>
      </c>
      <c r="G166" s="82"/>
      <c r="H166" s="83"/>
      <c r="I166" s="83"/>
      <c r="J166" s="83"/>
      <c r="K166" s="83"/>
      <c r="L166" s="83"/>
      <c r="M166" s="83"/>
      <c r="N166" s="83"/>
    </row>
    <row r="167" spans="2:14" ht="15.75" thickBot="1">
      <c r="B167" s="74"/>
      <c r="C167" s="138" t="s">
        <v>11</v>
      </c>
      <c r="D167" s="139"/>
      <c r="E167" s="140"/>
      <c r="F167" s="75"/>
      <c r="G167" s="137" t="s">
        <v>2</v>
      </c>
      <c r="H167" s="129"/>
      <c r="I167" s="129"/>
      <c r="J167" s="129"/>
      <c r="K167" s="129"/>
      <c r="L167" s="129"/>
      <c r="M167" s="129"/>
      <c r="N167" s="130"/>
    </row>
    <row r="168" spans="2:14" ht="15.75" thickBot="1">
      <c r="B168" s="84"/>
      <c r="C168" s="138" t="s">
        <v>10</v>
      </c>
      <c r="D168" s="139"/>
      <c r="E168" s="140"/>
      <c r="F168" s="75"/>
      <c r="G168" s="137" t="s">
        <v>1</v>
      </c>
      <c r="H168" s="129"/>
      <c r="I168" s="129"/>
      <c r="J168" s="129"/>
      <c r="K168" s="129"/>
      <c r="L168" s="129"/>
      <c r="M168" s="129"/>
      <c r="N168" s="130"/>
    </row>
    <row r="169" spans="2:14" ht="15.75">
      <c r="B169" s="61"/>
      <c r="C169" s="61"/>
      <c r="D169" s="61"/>
      <c r="E169" s="61"/>
      <c r="F169" s="71" t="s">
        <v>167</v>
      </c>
      <c r="G169" s="71"/>
      <c r="H169" s="71"/>
      <c r="I169" s="71"/>
      <c r="J169" s="61"/>
      <c r="K169" s="61"/>
      <c r="L169" s="61"/>
      <c r="M169" s="85"/>
      <c r="N169" s="62"/>
    </row>
    <row r="170" spans="2:14" ht="15.75">
      <c r="B170" s="86" t="s">
        <v>168</v>
      </c>
      <c r="C170" s="61"/>
      <c r="D170" s="61"/>
      <c r="E170" s="61"/>
      <c r="F170" s="87" t="s">
        <v>169</v>
      </c>
      <c r="G170" s="87" t="s">
        <v>170</v>
      </c>
      <c r="H170" s="87" t="s">
        <v>171</v>
      </c>
      <c r="I170" s="87" t="s">
        <v>172</v>
      </c>
      <c r="J170" s="87" t="s">
        <v>173</v>
      </c>
      <c r="K170" s="88" t="s">
        <v>174</v>
      </c>
      <c r="L170" s="89"/>
      <c r="M170" s="90" t="s">
        <v>146</v>
      </c>
      <c r="N170" s="91" t="s">
        <v>147</v>
      </c>
    </row>
    <row r="171" spans="2:14" ht="15.75">
      <c r="B171" s="92" t="s">
        <v>148</v>
      </c>
      <c r="C171" s="93" t="str">
        <f>IF(+C164&gt;"",C164&amp;" - "&amp;G164,"")</f>
        <v>Julius Muinonen - Pertti Hella</v>
      </c>
      <c r="D171" s="94"/>
      <c r="E171" s="95"/>
      <c r="F171" s="96">
        <v>7</v>
      </c>
      <c r="G171" s="96">
        <v>5</v>
      </c>
      <c r="H171" s="96">
        <v>7</v>
      </c>
      <c r="I171" s="96"/>
      <c r="J171" s="96"/>
      <c r="K171" s="97">
        <f>COUNTIF(F171:J171,"&gt;0")</f>
        <v>3</v>
      </c>
      <c r="L171" s="98">
        <f>COUNTIF(F171:J171,"&lt;0")</f>
        <v>0</v>
      </c>
      <c r="M171" s="99">
        <f aca="true" t="shared" si="6" ref="M171:N175">IF(K171=3,1,"")</f>
        <v>1</v>
      </c>
      <c r="N171" s="99">
        <f t="shared" si="6"/>
      </c>
    </row>
    <row r="172" spans="2:14" ht="15.75">
      <c r="B172" s="92" t="s">
        <v>149</v>
      </c>
      <c r="C172" s="93" t="str">
        <f>IF(C165&gt;"",C165&amp;" - "&amp;G165,"")</f>
        <v>Leo Kivelä - Esa Miettinen</v>
      </c>
      <c r="D172" s="100"/>
      <c r="E172" s="95"/>
      <c r="F172" s="101">
        <v>-7</v>
      </c>
      <c r="G172" s="96">
        <v>-3</v>
      </c>
      <c r="H172" s="96">
        <v>-6</v>
      </c>
      <c r="I172" s="96"/>
      <c r="J172" s="96"/>
      <c r="K172" s="97">
        <f>COUNTIF(F172:J172,"&gt;0")</f>
        <v>0</v>
      </c>
      <c r="L172" s="98">
        <f>COUNTIF(F172:J172,"&lt;0")</f>
        <v>3</v>
      </c>
      <c r="M172" s="99">
        <f t="shared" si="6"/>
      </c>
      <c r="N172" s="99">
        <f t="shared" si="6"/>
        <v>1</v>
      </c>
    </row>
    <row r="173" spans="2:14" ht="15.75">
      <c r="B173" s="102" t="s">
        <v>175</v>
      </c>
      <c r="C173" s="103" t="str">
        <f>IF(C167&gt;"",C167&amp;" / "&amp;C168,"")</f>
        <v>Julius Muinonen / Leo Kivelä</v>
      </c>
      <c r="D173" s="104" t="str">
        <f>IF(G167&gt;"",G167&amp;" / "&amp;G168,"")</f>
        <v>Pertti Hella / Esa Miettinen</v>
      </c>
      <c r="E173" s="105"/>
      <c r="F173" s="106">
        <v>7</v>
      </c>
      <c r="G173" s="107">
        <v>-4</v>
      </c>
      <c r="H173" s="108">
        <v>5</v>
      </c>
      <c r="I173" s="108">
        <v>6</v>
      </c>
      <c r="J173" s="108"/>
      <c r="K173" s="97">
        <f>COUNTIF(F173:J173,"&gt;0")</f>
        <v>3</v>
      </c>
      <c r="L173" s="98">
        <f>COUNTIF(F173:J173,"&lt;0")</f>
        <v>1</v>
      </c>
      <c r="M173" s="99">
        <f t="shared" si="6"/>
        <v>1</v>
      </c>
      <c r="N173" s="99">
        <f t="shared" si="6"/>
      </c>
    </row>
    <row r="174" spans="2:14" ht="15.75">
      <c r="B174" s="92" t="s">
        <v>151</v>
      </c>
      <c r="C174" s="93" t="str">
        <f>IF(+C164&gt;"",C164&amp;" - "&amp;G165,"")</f>
        <v>Julius Muinonen - Esa Miettinen</v>
      </c>
      <c r="D174" s="100"/>
      <c r="E174" s="95"/>
      <c r="F174" s="109">
        <v>-9</v>
      </c>
      <c r="G174" s="96">
        <v>-8</v>
      </c>
      <c r="H174" s="96">
        <v>-6</v>
      </c>
      <c r="I174" s="96"/>
      <c r="J174" s="96"/>
      <c r="K174" s="97">
        <f>COUNTIF(F174:J174,"&gt;0")</f>
        <v>0</v>
      </c>
      <c r="L174" s="98">
        <f>COUNTIF(F174:J174,"&lt;0")</f>
        <v>3</v>
      </c>
      <c r="M174" s="99">
        <f t="shared" si="6"/>
      </c>
      <c r="N174" s="99">
        <f t="shared" si="6"/>
        <v>1</v>
      </c>
    </row>
    <row r="175" spans="2:14" ht="16.5" thickBot="1">
      <c r="B175" s="92" t="s">
        <v>150</v>
      </c>
      <c r="C175" s="93" t="str">
        <f>IF(+C165&gt;"",C165&amp;" - "&amp;G164,"")</f>
        <v>Leo Kivelä - Pertti Hella</v>
      </c>
      <c r="D175" s="100"/>
      <c r="E175" s="95"/>
      <c r="F175" s="110">
        <v>-9</v>
      </c>
      <c r="G175" s="110">
        <v>-3</v>
      </c>
      <c r="H175" s="110">
        <v>6</v>
      </c>
      <c r="I175" s="110">
        <v>-3</v>
      </c>
      <c r="J175" s="110"/>
      <c r="K175" s="97">
        <f>COUNTIF(F175:J175,"&gt;0")</f>
        <v>1</v>
      </c>
      <c r="L175" s="98">
        <f>COUNTIF(F175:J175,"&lt;0")</f>
        <v>3</v>
      </c>
      <c r="M175" s="99">
        <f t="shared" si="6"/>
      </c>
      <c r="N175" s="99">
        <f t="shared" si="6"/>
        <v>1</v>
      </c>
    </row>
    <row r="176" spans="2:14" ht="21" thickBot="1">
      <c r="B176" s="61"/>
      <c r="C176" s="61"/>
      <c r="D176" s="61"/>
      <c r="E176" s="61"/>
      <c r="F176" s="61"/>
      <c r="G176" s="61"/>
      <c r="H176" s="61"/>
      <c r="I176" s="111" t="s">
        <v>176</v>
      </c>
      <c r="J176" s="112"/>
      <c r="K176" s="97">
        <f>SUM(K171:K175)</f>
        <v>7</v>
      </c>
      <c r="L176" s="113">
        <f>SUM(L171:L175)</f>
        <v>10</v>
      </c>
      <c r="M176" s="114">
        <f>IF(SUM(M171:M175)&gt;=3,3,SUM(M171:M175))</f>
        <v>2</v>
      </c>
      <c r="N176" s="115">
        <f>IF(SUM(N171:N175)&gt;=3,3,SUM(N171:N175))</f>
        <v>3</v>
      </c>
    </row>
    <row r="177" spans="2:14" ht="15.75">
      <c r="B177" s="86" t="s">
        <v>177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5">
      <c r="B178" s="61" t="s">
        <v>152</v>
      </c>
      <c r="C178" s="61"/>
      <c r="D178" s="61" t="s">
        <v>153</v>
      </c>
      <c r="F178" s="61"/>
      <c r="G178" s="61" t="s">
        <v>154</v>
      </c>
      <c r="I178" s="61"/>
      <c r="J178" s="60" t="s">
        <v>178</v>
      </c>
      <c r="L178" s="61"/>
      <c r="M178" s="61"/>
      <c r="N178" s="61"/>
    </row>
    <row r="179" spans="2:14" ht="18.75" thickBot="1">
      <c r="B179" s="61"/>
      <c r="C179" s="61"/>
      <c r="D179" s="61"/>
      <c r="E179" s="61"/>
      <c r="F179" s="61"/>
      <c r="G179" s="61"/>
      <c r="H179" s="61"/>
      <c r="I179" s="61"/>
      <c r="J179" s="125" t="str">
        <f>IF(M176=3,C163,IF(N176=3,G163,""))</f>
        <v>KuPTS</v>
      </c>
      <c r="K179" s="126"/>
      <c r="L179" s="126"/>
      <c r="M179" s="126"/>
      <c r="N179" s="127"/>
    </row>
    <row r="180" spans="2:14" ht="18">
      <c r="B180" s="116"/>
      <c r="C180" s="116"/>
      <c r="D180" s="116"/>
      <c r="E180" s="116"/>
      <c r="F180" s="116"/>
      <c r="G180" s="116"/>
      <c r="H180" s="116"/>
      <c r="I180" s="116"/>
      <c r="J180" s="117"/>
      <c r="K180" s="117"/>
      <c r="L180" s="117"/>
      <c r="M180" s="117"/>
      <c r="N180" s="118"/>
    </row>
    <row r="181" spans="2:14" ht="15">
      <c r="B181" s="119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</row>
    <row r="183" spans="2:14" ht="15.75">
      <c r="B183" s="57" t="s">
        <v>155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4:14" ht="15.75">
      <c r="D184" s="61"/>
      <c r="E184" s="61"/>
      <c r="F184" s="62"/>
      <c r="G184" s="63" t="s">
        <v>156</v>
      </c>
      <c r="H184" s="64"/>
      <c r="I184" s="128" t="s">
        <v>182</v>
      </c>
      <c r="J184" s="129"/>
      <c r="K184" s="129"/>
      <c r="L184" s="129"/>
      <c r="M184" s="129"/>
      <c r="N184" s="130"/>
    </row>
    <row r="185" spans="2:14" ht="20.25">
      <c r="B185" s="68" t="s">
        <v>157</v>
      </c>
      <c r="D185" s="61"/>
      <c r="E185" s="61"/>
      <c r="F185" s="62"/>
      <c r="G185" s="63" t="s">
        <v>158</v>
      </c>
      <c r="H185" s="64"/>
      <c r="I185" s="128" t="s">
        <v>73</v>
      </c>
      <c r="J185" s="129"/>
      <c r="K185" s="129"/>
      <c r="L185" s="129"/>
      <c r="M185" s="129"/>
      <c r="N185" s="130"/>
    </row>
    <row r="186" spans="2:14" ht="15.75">
      <c r="B186" s="61"/>
      <c r="C186" s="61" t="s">
        <v>159</v>
      </c>
      <c r="D186" s="61"/>
      <c r="E186" s="61"/>
      <c r="F186" s="61"/>
      <c r="G186" s="63" t="s">
        <v>160</v>
      </c>
      <c r="H186" s="69"/>
      <c r="I186" s="128" t="s">
        <v>189</v>
      </c>
      <c r="J186" s="128"/>
      <c r="K186" s="128"/>
      <c r="L186" s="128"/>
      <c r="M186" s="128"/>
      <c r="N186" s="131"/>
    </row>
    <row r="187" spans="2:14" ht="15.75">
      <c r="B187" s="61"/>
      <c r="C187" s="61"/>
      <c r="D187" s="61"/>
      <c r="E187" s="61"/>
      <c r="F187" s="61"/>
      <c r="G187" s="63" t="s">
        <v>161</v>
      </c>
      <c r="H187" s="64"/>
      <c r="I187" s="132">
        <v>39411</v>
      </c>
      <c r="J187" s="133"/>
      <c r="K187" s="133"/>
      <c r="L187" s="70" t="s">
        <v>162</v>
      </c>
      <c r="M187" s="128" t="s">
        <v>188</v>
      </c>
      <c r="N187" s="131"/>
    </row>
    <row r="188" spans="3:14" ht="15.75" thickBot="1">
      <c r="C188" s="71" t="s">
        <v>163</v>
      </c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ht="16.5" thickBot="1">
      <c r="B189" s="72" t="s">
        <v>164</v>
      </c>
      <c r="C189" s="65" t="s">
        <v>31</v>
      </c>
      <c r="D189" s="66"/>
      <c r="E189" s="67"/>
      <c r="F189" s="73" t="s">
        <v>165</v>
      </c>
      <c r="G189" s="134" t="s">
        <v>36</v>
      </c>
      <c r="H189" s="135"/>
      <c r="I189" s="135"/>
      <c r="J189" s="135"/>
      <c r="K189" s="135"/>
      <c r="L189" s="135"/>
      <c r="M189" s="135"/>
      <c r="N189" s="136"/>
    </row>
    <row r="190" spans="2:14" ht="15.75" thickBot="1">
      <c r="B190" s="74" t="s">
        <v>142</v>
      </c>
      <c r="C190" s="138" t="s">
        <v>32</v>
      </c>
      <c r="D190" s="139"/>
      <c r="E190" s="140"/>
      <c r="F190" s="75" t="s">
        <v>143</v>
      </c>
      <c r="G190" s="137" t="s">
        <v>38</v>
      </c>
      <c r="H190" s="129"/>
      <c r="I190" s="129"/>
      <c r="J190" s="129"/>
      <c r="K190" s="129"/>
      <c r="L190" s="129"/>
      <c r="M190" s="129"/>
      <c r="N190" s="130"/>
    </row>
    <row r="191" spans="2:14" ht="15.75" thickBot="1">
      <c r="B191" s="76" t="s">
        <v>144</v>
      </c>
      <c r="C191" s="138" t="s">
        <v>33</v>
      </c>
      <c r="D191" s="139"/>
      <c r="E191" s="140"/>
      <c r="F191" s="75" t="s">
        <v>145</v>
      </c>
      <c r="G191" s="137" t="s">
        <v>37</v>
      </c>
      <c r="H191" s="129"/>
      <c r="I191" s="129"/>
      <c r="J191" s="129"/>
      <c r="K191" s="129"/>
      <c r="L191" s="129"/>
      <c r="M191" s="129"/>
      <c r="N191" s="130"/>
    </row>
    <row r="192" spans="2:14" ht="15.75" thickBot="1">
      <c r="B192" s="77" t="s">
        <v>166</v>
      </c>
      <c r="C192" s="78"/>
      <c r="D192" s="79"/>
      <c r="E192" s="80"/>
      <c r="F192" s="81" t="s">
        <v>166</v>
      </c>
      <c r="G192" s="82"/>
      <c r="H192" s="83"/>
      <c r="I192" s="83"/>
      <c r="J192" s="83"/>
      <c r="K192" s="83"/>
      <c r="L192" s="83"/>
      <c r="M192" s="83"/>
      <c r="N192" s="83"/>
    </row>
    <row r="193" spans="2:14" ht="15.75" thickBot="1">
      <c r="B193" s="74"/>
      <c r="C193" s="138" t="s">
        <v>32</v>
      </c>
      <c r="D193" s="139"/>
      <c r="E193" s="140"/>
      <c r="F193" s="75"/>
      <c r="G193" s="137" t="s">
        <v>38</v>
      </c>
      <c r="H193" s="129"/>
      <c r="I193" s="129"/>
      <c r="J193" s="129"/>
      <c r="K193" s="129"/>
      <c r="L193" s="129"/>
      <c r="M193" s="129"/>
      <c r="N193" s="130"/>
    </row>
    <row r="194" spans="2:14" ht="15.75" thickBot="1">
      <c r="B194" s="84"/>
      <c r="C194" s="138" t="s">
        <v>33</v>
      </c>
      <c r="D194" s="139"/>
      <c r="E194" s="140"/>
      <c r="F194" s="75"/>
      <c r="G194" s="137" t="s">
        <v>37</v>
      </c>
      <c r="H194" s="129"/>
      <c r="I194" s="129"/>
      <c r="J194" s="129"/>
      <c r="K194" s="129"/>
      <c r="L194" s="129"/>
      <c r="M194" s="129"/>
      <c r="N194" s="130"/>
    </row>
    <row r="195" spans="2:14" ht="15.75">
      <c r="B195" s="61"/>
      <c r="C195" s="61"/>
      <c r="D195" s="61"/>
      <c r="E195" s="61"/>
      <c r="F195" s="71" t="s">
        <v>167</v>
      </c>
      <c r="G195" s="71"/>
      <c r="H195" s="71"/>
      <c r="I195" s="71"/>
      <c r="J195" s="61"/>
      <c r="K195" s="61"/>
      <c r="L195" s="61"/>
      <c r="M195" s="85"/>
      <c r="N195" s="62"/>
    </row>
    <row r="196" spans="2:14" ht="15.75">
      <c r="B196" s="86" t="s">
        <v>168</v>
      </c>
      <c r="C196" s="61"/>
      <c r="D196" s="61"/>
      <c r="E196" s="61"/>
      <c r="F196" s="87" t="s">
        <v>169</v>
      </c>
      <c r="G196" s="87" t="s">
        <v>170</v>
      </c>
      <c r="H196" s="87" t="s">
        <v>171</v>
      </c>
      <c r="I196" s="87" t="s">
        <v>172</v>
      </c>
      <c r="J196" s="87" t="s">
        <v>173</v>
      </c>
      <c r="K196" s="88" t="s">
        <v>174</v>
      </c>
      <c r="L196" s="89"/>
      <c r="M196" s="90" t="s">
        <v>146</v>
      </c>
      <c r="N196" s="91" t="s">
        <v>147</v>
      </c>
    </row>
    <row r="197" spans="2:14" ht="15.75">
      <c r="B197" s="92" t="s">
        <v>148</v>
      </c>
      <c r="C197" s="93" t="str">
        <f>IF(+C190&gt;"",C190&amp;" - "&amp;G190,"")</f>
        <v>Matti Lappalainen - Matti Kurvinen</v>
      </c>
      <c r="D197" s="94"/>
      <c r="E197" s="95"/>
      <c r="F197" s="96">
        <v>9</v>
      </c>
      <c r="G197" s="96">
        <v>4</v>
      </c>
      <c r="H197" s="96">
        <v>5</v>
      </c>
      <c r="I197" s="96"/>
      <c r="J197" s="96"/>
      <c r="K197" s="97">
        <f>COUNTIF(F197:J197,"&gt;0")</f>
        <v>3</v>
      </c>
      <c r="L197" s="98">
        <f>COUNTIF(F197:J197,"&lt;0")</f>
        <v>0</v>
      </c>
      <c r="M197" s="99">
        <f aca="true" t="shared" si="7" ref="M197:N201">IF(K197=3,1,"")</f>
        <v>1</v>
      </c>
      <c r="N197" s="99">
        <f t="shared" si="7"/>
      </c>
    </row>
    <row r="198" spans="2:14" ht="15.75">
      <c r="B198" s="92" t="s">
        <v>149</v>
      </c>
      <c r="C198" s="93" t="str">
        <f>IF(C191&gt;"",C191&amp;" - "&amp;G191,"")</f>
        <v>Juha Rimpiläinen - Jouko Nuolioja</v>
      </c>
      <c r="D198" s="100"/>
      <c r="E198" s="95"/>
      <c r="F198" s="101">
        <v>-9</v>
      </c>
      <c r="G198" s="96">
        <v>-10</v>
      </c>
      <c r="H198" s="96">
        <v>-7</v>
      </c>
      <c r="I198" s="96"/>
      <c r="J198" s="96"/>
      <c r="K198" s="97">
        <f>COUNTIF(F198:J198,"&gt;0")</f>
        <v>0</v>
      </c>
      <c r="L198" s="98">
        <f>COUNTIF(F198:J198,"&lt;0")</f>
        <v>3</v>
      </c>
      <c r="M198" s="99">
        <f t="shared" si="7"/>
      </c>
      <c r="N198" s="99">
        <f t="shared" si="7"/>
        <v>1</v>
      </c>
    </row>
    <row r="199" spans="2:14" ht="15.75">
      <c r="B199" s="102" t="s">
        <v>175</v>
      </c>
      <c r="C199" s="103" t="str">
        <f>IF(C193&gt;"",C193&amp;" / "&amp;C194,"")</f>
        <v>Matti Lappalainen / Juha Rimpiläinen</v>
      </c>
      <c r="D199" s="104" t="str">
        <f>IF(G193&gt;"",G193&amp;" / "&amp;G194,"")</f>
        <v>Matti Kurvinen / Jouko Nuolioja</v>
      </c>
      <c r="E199" s="105"/>
      <c r="F199" s="106">
        <v>6</v>
      </c>
      <c r="G199" s="107">
        <v>7</v>
      </c>
      <c r="H199" s="108">
        <v>4</v>
      </c>
      <c r="I199" s="108"/>
      <c r="J199" s="108"/>
      <c r="K199" s="97">
        <f>COUNTIF(F199:J199,"&gt;0")</f>
        <v>3</v>
      </c>
      <c r="L199" s="98">
        <f>COUNTIF(F199:J199,"&lt;0")</f>
        <v>0</v>
      </c>
      <c r="M199" s="99">
        <f t="shared" si="7"/>
        <v>1</v>
      </c>
      <c r="N199" s="99">
        <f t="shared" si="7"/>
      </c>
    </row>
    <row r="200" spans="2:14" ht="15.75">
      <c r="B200" s="92" t="s">
        <v>151</v>
      </c>
      <c r="C200" s="93" t="str">
        <f>IF(+C190&gt;"",C190&amp;" - "&amp;G191,"")</f>
        <v>Matti Lappalainen - Jouko Nuolioja</v>
      </c>
      <c r="D200" s="100"/>
      <c r="E200" s="95"/>
      <c r="F200" s="109">
        <v>6</v>
      </c>
      <c r="G200" s="96">
        <v>-7</v>
      </c>
      <c r="H200" s="96">
        <v>-4</v>
      </c>
      <c r="I200" s="96">
        <v>8</v>
      </c>
      <c r="J200" s="96">
        <v>-3</v>
      </c>
      <c r="K200" s="97">
        <f>COUNTIF(F200:J200,"&gt;0")</f>
        <v>2</v>
      </c>
      <c r="L200" s="98">
        <f>COUNTIF(F200:J200,"&lt;0")</f>
        <v>3</v>
      </c>
      <c r="M200" s="99">
        <f t="shared" si="7"/>
      </c>
      <c r="N200" s="99">
        <f t="shared" si="7"/>
        <v>1</v>
      </c>
    </row>
    <row r="201" spans="2:14" ht="16.5" thickBot="1">
      <c r="B201" s="92" t="s">
        <v>150</v>
      </c>
      <c r="C201" s="93" t="str">
        <f>IF(+C191&gt;"",C191&amp;" - "&amp;G190,"")</f>
        <v>Juha Rimpiläinen - Matti Kurvinen</v>
      </c>
      <c r="D201" s="100"/>
      <c r="E201" s="95"/>
      <c r="F201" s="110">
        <v>11</v>
      </c>
      <c r="G201" s="110">
        <v>6</v>
      </c>
      <c r="H201" s="110">
        <v>-8</v>
      </c>
      <c r="I201" s="110">
        <v>6</v>
      </c>
      <c r="J201" s="110"/>
      <c r="K201" s="97">
        <f>COUNTIF(F201:J201,"&gt;0")</f>
        <v>3</v>
      </c>
      <c r="L201" s="98">
        <f>COUNTIF(F201:J201,"&lt;0")</f>
        <v>1</v>
      </c>
      <c r="M201" s="99">
        <f t="shared" si="7"/>
        <v>1</v>
      </c>
      <c r="N201" s="99">
        <f t="shared" si="7"/>
      </c>
    </row>
    <row r="202" spans="2:14" ht="21" thickBot="1">
      <c r="B202" s="61"/>
      <c r="C202" s="61"/>
      <c r="D202" s="61"/>
      <c r="E202" s="61"/>
      <c r="F202" s="61"/>
      <c r="G202" s="61"/>
      <c r="H202" s="61"/>
      <c r="I202" s="111" t="s">
        <v>176</v>
      </c>
      <c r="J202" s="112"/>
      <c r="K202" s="97">
        <f>SUM(K197:K201)</f>
        <v>11</v>
      </c>
      <c r="L202" s="113">
        <f>SUM(L197:L201)</f>
        <v>7</v>
      </c>
      <c r="M202" s="114">
        <f>IF(SUM(M197:M201)&gt;=3,3,SUM(M197:M201))</f>
        <v>3</v>
      </c>
      <c r="N202" s="115">
        <f>IF(SUM(N197:N201)&gt;=3,3,SUM(N197:N201))</f>
        <v>2</v>
      </c>
    </row>
    <row r="203" spans="2:14" ht="15.75">
      <c r="B203" s="86" t="s">
        <v>177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ht="15">
      <c r="B204" s="61" t="s">
        <v>152</v>
      </c>
      <c r="C204" s="61"/>
      <c r="D204" s="61" t="s">
        <v>153</v>
      </c>
      <c r="F204" s="61"/>
      <c r="G204" s="61" t="s">
        <v>154</v>
      </c>
      <c r="I204" s="61"/>
      <c r="J204" s="60" t="s">
        <v>178</v>
      </c>
      <c r="L204" s="61"/>
      <c r="M204" s="61"/>
      <c r="N204" s="61"/>
    </row>
    <row r="205" spans="2:14" ht="18.75" thickBot="1">
      <c r="B205" s="61"/>
      <c r="C205" s="61"/>
      <c r="D205" s="61"/>
      <c r="E205" s="61"/>
      <c r="F205" s="61"/>
      <c r="G205" s="61"/>
      <c r="H205" s="61"/>
      <c r="I205" s="61"/>
      <c r="J205" s="125" t="str">
        <f>IF(M202=3,C189,IF(N202=3,G189,""))</f>
        <v>PuPy</v>
      </c>
      <c r="K205" s="126"/>
      <c r="L205" s="126"/>
      <c r="M205" s="126"/>
      <c r="N205" s="127"/>
    </row>
    <row r="206" spans="2:14" ht="18">
      <c r="B206" s="116"/>
      <c r="C206" s="116"/>
      <c r="D206" s="116"/>
      <c r="E206" s="116"/>
      <c r="F206" s="116"/>
      <c r="G206" s="116"/>
      <c r="H206" s="116"/>
      <c r="I206" s="116"/>
      <c r="J206" s="117"/>
      <c r="K206" s="117"/>
      <c r="L206" s="117"/>
      <c r="M206" s="117"/>
      <c r="N206" s="118"/>
    </row>
    <row r="207" spans="2:14" ht="15">
      <c r="B207" s="119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</row>
    <row r="209" spans="2:14" ht="15.75">
      <c r="B209" s="57" t="s">
        <v>155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</row>
    <row r="210" spans="4:14" ht="15.75">
      <c r="D210" s="61"/>
      <c r="E210" s="61"/>
      <c r="F210" s="62"/>
      <c r="G210" s="63" t="s">
        <v>156</v>
      </c>
      <c r="H210" s="64"/>
      <c r="I210" s="128" t="s">
        <v>182</v>
      </c>
      <c r="J210" s="129"/>
      <c r="K210" s="129"/>
      <c r="L210" s="129"/>
      <c r="M210" s="129"/>
      <c r="N210" s="130"/>
    </row>
    <row r="211" spans="2:14" ht="20.25">
      <c r="B211" s="68" t="s">
        <v>157</v>
      </c>
      <c r="D211" s="61"/>
      <c r="E211" s="61"/>
      <c r="F211" s="62"/>
      <c r="G211" s="63" t="s">
        <v>158</v>
      </c>
      <c r="H211" s="64"/>
      <c r="I211" s="128" t="s">
        <v>73</v>
      </c>
      <c r="J211" s="129"/>
      <c r="K211" s="129"/>
      <c r="L211" s="129"/>
      <c r="M211" s="129"/>
      <c r="N211" s="130"/>
    </row>
    <row r="212" spans="2:14" ht="15.75">
      <c r="B212" s="61"/>
      <c r="C212" s="61" t="s">
        <v>159</v>
      </c>
      <c r="D212" s="61"/>
      <c r="E212" s="61"/>
      <c r="F212" s="61"/>
      <c r="G212" s="63" t="s">
        <v>160</v>
      </c>
      <c r="H212" s="69"/>
      <c r="I212" s="128" t="s">
        <v>190</v>
      </c>
      <c r="J212" s="128"/>
      <c r="K212" s="128"/>
      <c r="L212" s="128"/>
      <c r="M212" s="128"/>
      <c r="N212" s="131"/>
    </row>
    <row r="213" spans="2:14" ht="15.75">
      <c r="B213" s="61"/>
      <c r="C213" s="61"/>
      <c r="D213" s="61"/>
      <c r="E213" s="61"/>
      <c r="F213" s="61"/>
      <c r="G213" s="63" t="s">
        <v>161</v>
      </c>
      <c r="H213" s="64"/>
      <c r="I213" s="132">
        <v>39411</v>
      </c>
      <c r="J213" s="133"/>
      <c r="K213" s="133"/>
      <c r="L213" s="70" t="s">
        <v>162</v>
      </c>
      <c r="M213" s="128" t="s">
        <v>188</v>
      </c>
      <c r="N213" s="131"/>
    </row>
    <row r="214" spans="3:14" ht="15.75" thickBot="1">
      <c r="C214" s="71" t="s">
        <v>163</v>
      </c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ht="16.5" thickBot="1">
      <c r="B215" s="72" t="s">
        <v>164</v>
      </c>
      <c r="C215" s="65" t="s">
        <v>3</v>
      </c>
      <c r="D215" s="66"/>
      <c r="E215" s="67"/>
      <c r="F215" s="73" t="s">
        <v>165</v>
      </c>
      <c r="G215" s="134" t="s">
        <v>19</v>
      </c>
      <c r="H215" s="135"/>
      <c r="I215" s="135"/>
      <c r="J215" s="135"/>
      <c r="K215" s="135"/>
      <c r="L215" s="135"/>
      <c r="M215" s="135"/>
      <c r="N215" s="136"/>
    </row>
    <row r="216" spans="2:14" ht="15.75" thickBot="1">
      <c r="B216" s="74" t="s">
        <v>142</v>
      </c>
      <c r="C216" s="138" t="s">
        <v>5</v>
      </c>
      <c r="D216" s="139"/>
      <c r="E216" s="140"/>
      <c r="F216" s="75" t="s">
        <v>143</v>
      </c>
      <c r="G216" s="137" t="s">
        <v>20</v>
      </c>
      <c r="H216" s="129"/>
      <c r="I216" s="129"/>
      <c r="J216" s="129"/>
      <c r="K216" s="129"/>
      <c r="L216" s="129"/>
      <c r="M216" s="129"/>
      <c r="N216" s="130"/>
    </row>
    <row r="217" spans="2:14" ht="15.75" thickBot="1">
      <c r="B217" s="76" t="s">
        <v>144</v>
      </c>
      <c r="C217" s="138" t="s">
        <v>4</v>
      </c>
      <c r="D217" s="139"/>
      <c r="E217" s="140"/>
      <c r="F217" s="75" t="s">
        <v>145</v>
      </c>
      <c r="G217" s="137" t="s">
        <v>46</v>
      </c>
      <c r="H217" s="129"/>
      <c r="I217" s="129"/>
      <c r="J217" s="129"/>
      <c r="K217" s="129"/>
      <c r="L217" s="129"/>
      <c r="M217" s="129"/>
      <c r="N217" s="130"/>
    </row>
    <row r="218" spans="2:14" ht="15.75" thickBot="1">
      <c r="B218" s="77" t="s">
        <v>166</v>
      </c>
      <c r="C218" s="78"/>
      <c r="D218" s="79"/>
      <c r="E218" s="80"/>
      <c r="F218" s="81" t="s">
        <v>166</v>
      </c>
      <c r="G218" s="82"/>
      <c r="H218" s="83"/>
      <c r="I218" s="83"/>
      <c r="J218" s="83"/>
      <c r="K218" s="83"/>
      <c r="L218" s="83"/>
      <c r="M218" s="83"/>
      <c r="N218" s="83"/>
    </row>
    <row r="219" spans="2:14" ht="15.75" thickBot="1">
      <c r="B219" s="74"/>
      <c r="C219" s="138" t="s">
        <v>5</v>
      </c>
      <c r="D219" s="139"/>
      <c r="E219" s="140"/>
      <c r="F219" s="75"/>
      <c r="G219" s="137" t="s">
        <v>20</v>
      </c>
      <c r="H219" s="129"/>
      <c r="I219" s="129"/>
      <c r="J219" s="129"/>
      <c r="K219" s="129"/>
      <c r="L219" s="129"/>
      <c r="M219" s="129"/>
      <c r="N219" s="130"/>
    </row>
    <row r="220" spans="2:14" ht="15.75" thickBot="1">
      <c r="B220" s="84"/>
      <c r="C220" s="138" t="s">
        <v>4</v>
      </c>
      <c r="D220" s="139"/>
      <c r="E220" s="140"/>
      <c r="F220" s="75"/>
      <c r="G220" s="137" t="s">
        <v>46</v>
      </c>
      <c r="H220" s="129"/>
      <c r="I220" s="129"/>
      <c r="J220" s="129"/>
      <c r="K220" s="129"/>
      <c r="L220" s="129"/>
      <c r="M220" s="129"/>
      <c r="N220" s="130"/>
    </row>
    <row r="221" spans="2:14" ht="15.75">
      <c r="B221" s="61"/>
      <c r="C221" s="61"/>
      <c r="D221" s="61"/>
      <c r="E221" s="61"/>
      <c r="F221" s="71" t="s">
        <v>167</v>
      </c>
      <c r="G221" s="71"/>
      <c r="H221" s="71"/>
      <c r="I221" s="71"/>
      <c r="J221" s="61"/>
      <c r="K221" s="61"/>
      <c r="L221" s="61"/>
      <c r="M221" s="85"/>
      <c r="N221" s="62"/>
    </row>
    <row r="222" spans="2:14" ht="15.75">
      <c r="B222" s="86" t="s">
        <v>168</v>
      </c>
      <c r="C222" s="61"/>
      <c r="D222" s="61"/>
      <c r="E222" s="61"/>
      <c r="F222" s="87" t="s">
        <v>169</v>
      </c>
      <c r="G222" s="87" t="s">
        <v>170</v>
      </c>
      <c r="H222" s="87" t="s">
        <v>171</v>
      </c>
      <c r="I222" s="87" t="s">
        <v>172</v>
      </c>
      <c r="J222" s="87" t="s">
        <v>173</v>
      </c>
      <c r="K222" s="88" t="s">
        <v>174</v>
      </c>
      <c r="L222" s="89"/>
      <c r="M222" s="90" t="s">
        <v>146</v>
      </c>
      <c r="N222" s="91" t="s">
        <v>147</v>
      </c>
    </row>
    <row r="223" spans="2:14" ht="15.75">
      <c r="B223" s="92" t="s">
        <v>148</v>
      </c>
      <c r="C223" s="93" t="str">
        <f>IF(+C216&gt;"",C216&amp;" - "&amp;G216,"")</f>
        <v>Matti Nyyssönen - Xisheng Cong</v>
      </c>
      <c r="D223" s="94"/>
      <c r="E223" s="95"/>
      <c r="F223" s="96">
        <v>7</v>
      </c>
      <c r="G223" s="96">
        <v>6</v>
      </c>
      <c r="H223" s="96">
        <v>4</v>
      </c>
      <c r="I223" s="96"/>
      <c r="J223" s="96"/>
      <c r="K223" s="97">
        <f>COUNTIF(F223:J223,"&gt;0")</f>
        <v>3</v>
      </c>
      <c r="L223" s="98">
        <f>COUNTIF(F223:J223,"&lt;0")</f>
        <v>0</v>
      </c>
      <c r="M223" s="99">
        <f aca="true" t="shared" si="8" ref="M223:N227">IF(K223=3,1,"")</f>
        <v>1</v>
      </c>
      <c r="N223" s="99">
        <f t="shared" si="8"/>
      </c>
    </row>
    <row r="224" spans="2:14" ht="15.75">
      <c r="B224" s="92" t="s">
        <v>149</v>
      </c>
      <c r="C224" s="93" t="str">
        <f>IF(C217&gt;"",C217&amp;" - "&amp;G217,"")</f>
        <v>Ismo Lallo - Yan Zhuo Ping</v>
      </c>
      <c r="D224" s="100"/>
      <c r="E224" s="95"/>
      <c r="F224" s="101">
        <v>-12</v>
      </c>
      <c r="G224" s="96">
        <v>8</v>
      </c>
      <c r="H224" s="96">
        <v>7</v>
      </c>
      <c r="I224" s="96">
        <v>9</v>
      </c>
      <c r="J224" s="96"/>
      <c r="K224" s="97">
        <f>COUNTIF(F224:J224,"&gt;0")</f>
        <v>3</v>
      </c>
      <c r="L224" s="98">
        <f>COUNTIF(F224:J224,"&lt;0")</f>
        <v>1</v>
      </c>
      <c r="M224" s="99">
        <f t="shared" si="8"/>
        <v>1</v>
      </c>
      <c r="N224" s="99">
        <f t="shared" si="8"/>
      </c>
    </row>
    <row r="225" spans="2:14" ht="15.75">
      <c r="B225" s="102" t="s">
        <v>175</v>
      </c>
      <c r="C225" s="103" t="str">
        <f>IF(C219&gt;"",C219&amp;" / "&amp;C220,"")</f>
        <v>Matti Nyyssönen / Ismo Lallo</v>
      </c>
      <c r="D225" s="104" t="str">
        <f>IF(G219&gt;"",G219&amp;" / "&amp;G220,"")</f>
        <v>Xisheng Cong / Yan Zhuo Ping</v>
      </c>
      <c r="E225" s="105"/>
      <c r="F225" s="106">
        <v>7</v>
      </c>
      <c r="G225" s="107">
        <v>8</v>
      </c>
      <c r="H225" s="108">
        <v>2</v>
      </c>
      <c r="I225" s="108"/>
      <c r="J225" s="108"/>
      <c r="K225" s="97">
        <f>COUNTIF(F225:J225,"&gt;0")</f>
        <v>3</v>
      </c>
      <c r="L225" s="98">
        <f>COUNTIF(F225:J225,"&lt;0")</f>
        <v>0</v>
      </c>
      <c r="M225" s="99">
        <f t="shared" si="8"/>
        <v>1</v>
      </c>
      <c r="N225" s="99">
        <f t="shared" si="8"/>
      </c>
    </row>
    <row r="226" spans="2:14" ht="15.75">
      <c r="B226" s="92" t="s">
        <v>151</v>
      </c>
      <c r="C226" s="93" t="str">
        <f>IF(+C216&gt;"",C216&amp;" - "&amp;G217,"")</f>
        <v>Matti Nyyssönen - Yan Zhuo Ping</v>
      </c>
      <c r="D226" s="100"/>
      <c r="E226" s="95"/>
      <c r="F226" s="109"/>
      <c r="G226" s="96"/>
      <c r="H226" s="96"/>
      <c r="I226" s="96"/>
      <c r="J226" s="96"/>
      <c r="K226" s="97">
        <f>COUNTIF(F226:J226,"&gt;0")</f>
        <v>0</v>
      </c>
      <c r="L226" s="98">
        <f>COUNTIF(F226:J226,"&lt;0")</f>
        <v>0</v>
      </c>
      <c r="M226" s="99">
        <f t="shared" si="8"/>
      </c>
      <c r="N226" s="99">
        <f t="shared" si="8"/>
      </c>
    </row>
    <row r="227" spans="2:14" ht="16.5" thickBot="1">
      <c r="B227" s="92" t="s">
        <v>150</v>
      </c>
      <c r="C227" s="93" t="str">
        <f>IF(+C217&gt;"",C217&amp;" - "&amp;G216,"")</f>
        <v>Ismo Lallo - Xisheng Cong</v>
      </c>
      <c r="D227" s="100"/>
      <c r="E227" s="95"/>
      <c r="F227" s="110"/>
      <c r="G227" s="110"/>
      <c r="H227" s="110"/>
      <c r="I227" s="110"/>
      <c r="J227" s="110"/>
      <c r="K227" s="97">
        <f>COUNTIF(F227:J227,"&gt;0")</f>
        <v>0</v>
      </c>
      <c r="L227" s="98">
        <f>COUNTIF(F227:J227,"&lt;0")</f>
        <v>0</v>
      </c>
      <c r="M227" s="99">
        <f t="shared" si="8"/>
      </c>
      <c r="N227" s="99">
        <f t="shared" si="8"/>
      </c>
    </row>
    <row r="228" spans="2:14" ht="21" thickBot="1">
      <c r="B228" s="61"/>
      <c r="C228" s="61"/>
      <c r="D228" s="61"/>
      <c r="E228" s="61"/>
      <c r="F228" s="61"/>
      <c r="G228" s="61"/>
      <c r="H228" s="61"/>
      <c r="I228" s="111" t="s">
        <v>176</v>
      </c>
      <c r="J228" s="112"/>
      <c r="K228" s="97">
        <f>SUM(K223:K227)</f>
        <v>9</v>
      </c>
      <c r="L228" s="113">
        <f>SUM(L223:L227)</f>
        <v>1</v>
      </c>
      <c r="M228" s="114">
        <f>IF(SUM(M223:M227)&gt;=3,3,SUM(M223:M227))</f>
        <v>3</v>
      </c>
      <c r="N228" s="115">
        <f>IF(SUM(N223:N227)&gt;=3,3,SUM(N223:N227))</f>
        <v>0</v>
      </c>
    </row>
    <row r="229" spans="2:14" ht="15.75">
      <c r="B229" s="86" t="s">
        <v>177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5">
      <c r="B230" s="61" t="s">
        <v>152</v>
      </c>
      <c r="C230" s="61"/>
      <c r="D230" s="61" t="s">
        <v>153</v>
      </c>
      <c r="F230" s="61"/>
      <c r="G230" s="61" t="s">
        <v>154</v>
      </c>
      <c r="I230" s="61"/>
      <c r="J230" s="60" t="s">
        <v>178</v>
      </c>
      <c r="L230" s="61"/>
      <c r="M230" s="61"/>
      <c r="N230" s="61"/>
    </row>
    <row r="231" spans="2:14" ht="18.75" thickBot="1">
      <c r="B231" s="61"/>
      <c r="C231" s="61"/>
      <c r="D231" s="61"/>
      <c r="E231" s="61"/>
      <c r="F231" s="61"/>
      <c r="G231" s="61"/>
      <c r="H231" s="61"/>
      <c r="I231" s="61"/>
      <c r="J231" s="125" t="str">
        <f>IF(M228=3,C215,IF(N228=3,G215,""))</f>
        <v>TuKa</v>
      </c>
      <c r="K231" s="126"/>
      <c r="L231" s="126"/>
      <c r="M231" s="126"/>
      <c r="N231" s="127"/>
    </row>
    <row r="232" spans="2:14" ht="18">
      <c r="B232" s="116"/>
      <c r="C232" s="116"/>
      <c r="D232" s="116"/>
      <c r="E232" s="116"/>
      <c r="F232" s="116"/>
      <c r="G232" s="116"/>
      <c r="H232" s="116"/>
      <c r="I232" s="116"/>
      <c r="J232" s="117"/>
      <c r="K232" s="117"/>
      <c r="L232" s="117"/>
      <c r="M232" s="117"/>
      <c r="N232" s="118"/>
    </row>
    <row r="233" spans="2:14" ht="15">
      <c r="B233" s="119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</row>
    <row r="235" spans="2:14" ht="15.75">
      <c r="B235" s="57" t="s">
        <v>155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4:14" ht="15.75">
      <c r="D236" s="61"/>
      <c r="E236" s="61"/>
      <c r="F236" s="62"/>
      <c r="G236" s="63" t="s">
        <v>156</v>
      </c>
      <c r="H236" s="64"/>
      <c r="I236" s="128" t="s">
        <v>182</v>
      </c>
      <c r="J236" s="129"/>
      <c r="K236" s="129"/>
      <c r="L236" s="129"/>
      <c r="M236" s="129"/>
      <c r="N236" s="130"/>
    </row>
    <row r="237" spans="2:14" ht="20.25">
      <c r="B237" s="68" t="s">
        <v>157</v>
      </c>
      <c r="D237" s="61"/>
      <c r="E237" s="61"/>
      <c r="F237" s="62"/>
      <c r="G237" s="63" t="s">
        <v>158</v>
      </c>
      <c r="H237" s="64"/>
      <c r="I237" s="128" t="s">
        <v>73</v>
      </c>
      <c r="J237" s="129"/>
      <c r="K237" s="129"/>
      <c r="L237" s="129"/>
      <c r="M237" s="129"/>
      <c r="N237" s="130"/>
    </row>
    <row r="238" spans="2:14" ht="15.75">
      <c r="B238" s="61"/>
      <c r="C238" s="61" t="s">
        <v>159</v>
      </c>
      <c r="D238" s="61"/>
      <c r="E238" s="61"/>
      <c r="F238" s="61"/>
      <c r="G238" s="63" t="s">
        <v>160</v>
      </c>
      <c r="H238" s="69"/>
      <c r="I238" s="128" t="s">
        <v>190</v>
      </c>
      <c r="J238" s="128"/>
      <c r="K238" s="128"/>
      <c r="L238" s="128"/>
      <c r="M238" s="128"/>
      <c r="N238" s="131"/>
    </row>
    <row r="239" spans="2:14" ht="15.75">
      <c r="B239" s="61"/>
      <c r="C239" s="61"/>
      <c r="D239" s="61"/>
      <c r="E239" s="61"/>
      <c r="F239" s="61"/>
      <c r="G239" s="63" t="s">
        <v>161</v>
      </c>
      <c r="H239" s="64"/>
      <c r="I239" s="132">
        <v>39411</v>
      </c>
      <c r="J239" s="133"/>
      <c r="K239" s="133"/>
      <c r="L239" s="70" t="s">
        <v>162</v>
      </c>
      <c r="M239" s="128" t="s">
        <v>188</v>
      </c>
      <c r="N239" s="131"/>
    </row>
    <row r="240" spans="3:14" ht="15.75" thickBot="1">
      <c r="C240" s="71" t="s">
        <v>163</v>
      </c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ht="16.5" thickBot="1">
      <c r="B241" s="72" t="s">
        <v>164</v>
      </c>
      <c r="C241" s="65" t="s">
        <v>0</v>
      </c>
      <c r="D241" s="66"/>
      <c r="E241" s="67"/>
      <c r="F241" s="73" t="s">
        <v>165</v>
      </c>
      <c r="G241" s="134" t="s">
        <v>31</v>
      </c>
      <c r="H241" s="135"/>
      <c r="I241" s="135"/>
      <c r="J241" s="135"/>
      <c r="K241" s="135"/>
      <c r="L241" s="135"/>
      <c r="M241" s="135"/>
      <c r="N241" s="136"/>
    </row>
    <row r="242" spans="2:14" ht="15.75" thickBot="1">
      <c r="B242" s="74" t="s">
        <v>142</v>
      </c>
      <c r="C242" s="138" t="s">
        <v>1</v>
      </c>
      <c r="D242" s="139"/>
      <c r="E242" s="140"/>
      <c r="F242" s="75" t="s">
        <v>143</v>
      </c>
      <c r="G242" s="137" t="s">
        <v>33</v>
      </c>
      <c r="H242" s="129"/>
      <c r="I242" s="129"/>
      <c r="J242" s="129"/>
      <c r="K242" s="129"/>
      <c r="L242" s="129"/>
      <c r="M242" s="129"/>
      <c r="N242" s="130"/>
    </row>
    <row r="243" spans="2:14" ht="15.75" thickBot="1">
      <c r="B243" s="76" t="s">
        <v>144</v>
      </c>
      <c r="C243" s="138" t="s">
        <v>2</v>
      </c>
      <c r="D243" s="139"/>
      <c r="E243" s="140"/>
      <c r="F243" s="75" t="s">
        <v>145</v>
      </c>
      <c r="G243" s="137" t="s">
        <v>32</v>
      </c>
      <c r="H243" s="129"/>
      <c r="I243" s="129"/>
      <c r="J243" s="129"/>
      <c r="K243" s="129"/>
      <c r="L243" s="129"/>
      <c r="M243" s="129"/>
      <c r="N243" s="130"/>
    </row>
    <row r="244" spans="2:14" ht="15.75" thickBot="1">
      <c r="B244" s="77" t="s">
        <v>166</v>
      </c>
      <c r="C244" s="78"/>
      <c r="D244" s="79"/>
      <c r="E244" s="80"/>
      <c r="F244" s="81" t="s">
        <v>166</v>
      </c>
      <c r="G244" s="82"/>
      <c r="H244" s="83"/>
      <c r="I244" s="83"/>
      <c r="J244" s="83"/>
      <c r="K244" s="83"/>
      <c r="L244" s="83"/>
      <c r="M244" s="83"/>
      <c r="N244" s="83"/>
    </row>
    <row r="245" spans="2:14" ht="15.75" thickBot="1">
      <c r="B245" s="74"/>
      <c r="C245" s="138" t="s">
        <v>1</v>
      </c>
      <c r="D245" s="139"/>
      <c r="E245" s="140"/>
      <c r="F245" s="75"/>
      <c r="G245" s="137" t="s">
        <v>33</v>
      </c>
      <c r="H245" s="129"/>
      <c r="I245" s="129"/>
      <c r="J245" s="129"/>
      <c r="K245" s="129"/>
      <c r="L245" s="129"/>
      <c r="M245" s="129"/>
      <c r="N245" s="130"/>
    </row>
    <row r="246" spans="2:14" ht="15.75" thickBot="1">
      <c r="B246" s="84"/>
      <c r="C246" s="138" t="s">
        <v>2</v>
      </c>
      <c r="D246" s="139"/>
      <c r="E246" s="140"/>
      <c r="F246" s="75"/>
      <c r="G246" s="137" t="s">
        <v>32</v>
      </c>
      <c r="H246" s="129"/>
      <c r="I246" s="129"/>
      <c r="J246" s="129"/>
      <c r="K246" s="129"/>
      <c r="L246" s="129"/>
      <c r="M246" s="129"/>
      <c r="N246" s="130"/>
    </row>
    <row r="247" spans="2:14" ht="15.75">
      <c r="B247" s="61"/>
      <c r="C247" s="61"/>
      <c r="D247" s="61"/>
      <c r="E247" s="61"/>
      <c r="F247" s="71" t="s">
        <v>167</v>
      </c>
      <c r="G247" s="71"/>
      <c r="H247" s="71"/>
      <c r="I247" s="71"/>
      <c r="J247" s="61"/>
      <c r="K247" s="61"/>
      <c r="L247" s="61"/>
      <c r="M247" s="85"/>
      <c r="N247" s="62"/>
    </row>
    <row r="248" spans="2:14" ht="15.75">
      <c r="B248" s="86" t="s">
        <v>168</v>
      </c>
      <c r="C248" s="61"/>
      <c r="D248" s="61"/>
      <c r="E248" s="61"/>
      <c r="F248" s="87" t="s">
        <v>169</v>
      </c>
      <c r="G248" s="87" t="s">
        <v>170</v>
      </c>
      <c r="H248" s="87" t="s">
        <v>171</v>
      </c>
      <c r="I248" s="87" t="s">
        <v>172</v>
      </c>
      <c r="J248" s="87" t="s">
        <v>173</v>
      </c>
      <c r="K248" s="88" t="s">
        <v>174</v>
      </c>
      <c r="L248" s="89"/>
      <c r="M248" s="90" t="s">
        <v>146</v>
      </c>
      <c r="N248" s="91" t="s">
        <v>147</v>
      </c>
    </row>
    <row r="249" spans="2:14" ht="15.75">
      <c r="B249" s="92" t="s">
        <v>148</v>
      </c>
      <c r="C249" s="93" t="str">
        <f>IF(+C242&gt;"",C242&amp;" - "&amp;G242,"")</f>
        <v>Esa Miettinen - Juha Rimpiläinen</v>
      </c>
      <c r="D249" s="94"/>
      <c r="E249" s="95"/>
      <c r="F249" s="96">
        <v>8</v>
      </c>
      <c r="G249" s="96">
        <v>-9</v>
      </c>
      <c r="H249" s="96">
        <v>4</v>
      </c>
      <c r="I249" s="96">
        <v>3</v>
      </c>
      <c r="J249" s="96"/>
      <c r="K249" s="97">
        <f>COUNTIF(F249:J249,"&gt;0")</f>
        <v>3</v>
      </c>
      <c r="L249" s="98">
        <f>COUNTIF(F249:J249,"&lt;0")</f>
        <v>1</v>
      </c>
      <c r="M249" s="99">
        <f aca="true" t="shared" si="9" ref="M249:N253">IF(K249=3,1,"")</f>
        <v>1</v>
      </c>
      <c r="N249" s="99">
        <f t="shared" si="9"/>
      </c>
    </row>
    <row r="250" spans="2:14" ht="15.75">
      <c r="B250" s="92" t="s">
        <v>149</v>
      </c>
      <c r="C250" s="93" t="str">
        <f>IF(C243&gt;"",C243&amp;" - "&amp;G243,"")</f>
        <v>Pertti Hella - Matti Lappalainen</v>
      </c>
      <c r="D250" s="100"/>
      <c r="E250" s="95"/>
      <c r="F250" s="101">
        <v>-4</v>
      </c>
      <c r="G250" s="96">
        <v>-7</v>
      </c>
      <c r="H250" s="96">
        <v>4</v>
      </c>
      <c r="I250" s="96">
        <v>-5</v>
      </c>
      <c r="J250" s="96"/>
      <c r="K250" s="97">
        <f>COUNTIF(F250:J250,"&gt;0")</f>
        <v>1</v>
      </c>
      <c r="L250" s="98">
        <f>COUNTIF(F250:J250,"&lt;0")</f>
        <v>3</v>
      </c>
      <c r="M250" s="99">
        <f t="shared" si="9"/>
      </c>
      <c r="N250" s="99">
        <f t="shared" si="9"/>
        <v>1</v>
      </c>
    </row>
    <row r="251" spans="2:14" ht="15.75">
      <c r="B251" s="102" t="s">
        <v>175</v>
      </c>
      <c r="C251" s="103" t="str">
        <f>IF(C245&gt;"",C245&amp;" / "&amp;C246,"")</f>
        <v>Esa Miettinen / Pertti Hella</v>
      </c>
      <c r="D251" s="104" t="str">
        <f>IF(G245&gt;"",G245&amp;" / "&amp;G246,"")</f>
        <v>Juha Rimpiläinen / Matti Lappalainen</v>
      </c>
      <c r="E251" s="105"/>
      <c r="F251" s="106">
        <v>10</v>
      </c>
      <c r="G251" s="107">
        <v>-11</v>
      </c>
      <c r="H251" s="108">
        <v>-6</v>
      </c>
      <c r="I251" s="108">
        <v>7</v>
      </c>
      <c r="J251" s="108">
        <v>-5</v>
      </c>
      <c r="K251" s="97">
        <f>COUNTIF(F251:J251,"&gt;0")</f>
        <v>2</v>
      </c>
      <c r="L251" s="98">
        <f>COUNTIF(F251:J251,"&lt;0")</f>
        <v>3</v>
      </c>
      <c r="M251" s="99">
        <f t="shared" si="9"/>
      </c>
      <c r="N251" s="99">
        <f t="shared" si="9"/>
        <v>1</v>
      </c>
    </row>
    <row r="252" spans="2:14" ht="15.75">
      <c r="B252" s="92" t="s">
        <v>151</v>
      </c>
      <c r="C252" s="93" t="str">
        <f>IF(+C242&gt;"",C242&amp;" - "&amp;G243,"")</f>
        <v>Esa Miettinen - Matti Lappalainen</v>
      </c>
      <c r="D252" s="100"/>
      <c r="E252" s="95"/>
      <c r="F252" s="109">
        <v>-9</v>
      </c>
      <c r="G252" s="96">
        <v>3</v>
      </c>
      <c r="H252" s="96">
        <v>-7</v>
      </c>
      <c r="I252" s="96">
        <v>9</v>
      </c>
      <c r="J252" s="96">
        <v>5</v>
      </c>
      <c r="K252" s="97">
        <f>COUNTIF(F252:J252,"&gt;0")</f>
        <v>3</v>
      </c>
      <c r="L252" s="98">
        <f>COUNTIF(F252:J252,"&lt;0")</f>
        <v>2</v>
      </c>
      <c r="M252" s="99">
        <f t="shared" si="9"/>
        <v>1</v>
      </c>
      <c r="N252" s="99">
        <f t="shared" si="9"/>
      </c>
    </row>
    <row r="253" spans="2:14" ht="16.5" thickBot="1">
      <c r="B253" s="92" t="s">
        <v>150</v>
      </c>
      <c r="C253" s="93" t="str">
        <f>IF(+C243&gt;"",C243&amp;" - "&amp;G242,"")</f>
        <v>Pertti Hella - Juha Rimpiläinen</v>
      </c>
      <c r="D253" s="100"/>
      <c r="E253" s="95"/>
      <c r="F253" s="110">
        <v>10</v>
      </c>
      <c r="G253" s="110">
        <v>-7</v>
      </c>
      <c r="H253" s="110">
        <v>8</v>
      </c>
      <c r="I253" s="110">
        <v>7</v>
      </c>
      <c r="J253" s="110"/>
      <c r="K253" s="97">
        <f>COUNTIF(F253:J253,"&gt;0")</f>
        <v>3</v>
      </c>
      <c r="L253" s="98">
        <f>COUNTIF(F253:J253,"&lt;0")</f>
        <v>1</v>
      </c>
      <c r="M253" s="99">
        <f t="shared" si="9"/>
        <v>1</v>
      </c>
      <c r="N253" s="99">
        <f t="shared" si="9"/>
      </c>
    </row>
    <row r="254" spans="2:14" ht="21" thickBot="1">
      <c r="B254" s="61"/>
      <c r="C254" s="61"/>
      <c r="D254" s="61"/>
      <c r="E254" s="61"/>
      <c r="F254" s="61"/>
      <c r="G254" s="61"/>
      <c r="H254" s="61"/>
      <c r="I254" s="111" t="s">
        <v>176</v>
      </c>
      <c r="J254" s="112"/>
      <c r="K254" s="97">
        <f>SUM(K249:K253)</f>
        <v>12</v>
      </c>
      <c r="L254" s="113">
        <f>SUM(L249:L253)</f>
        <v>10</v>
      </c>
      <c r="M254" s="114">
        <f>IF(SUM(M249:M253)&gt;=3,3,SUM(M249:M253))</f>
        <v>3</v>
      </c>
      <c r="N254" s="115">
        <f>IF(SUM(N249:N253)&gt;=3,3,SUM(N249:N253))</f>
        <v>2</v>
      </c>
    </row>
    <row r="255" spans="2:14" ht="15.75">
      <c r="B255" s="86" t="s">
        <v>177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5">
      <c r="B256" s="61" t="s">
        <v>152</v>
      </c>
      <c r="C256" s="61"/>
      <c r="D256" s="61" t="s">
        <v>153</v>
      </c>
      <c r="F256" s="61"/>
      <c r="G256" s="61" t="s">
        <v>154</v>
      </c>
      <c r="I256" s="61"/>
      <c r="J256" s="60" t="s">
        <v>178</v>
      </c>
      <c r="L256" s="61"/>
      <c r="M256" s="61"/>
      <c r="N256" s="61"/>
    </row>
    <row r="257" spans="2:14" ht="18.75" thickBot="1">
      <c r="B257" s="61"/>
      <c r="C257" s="61"/>
      <c r="D257" s="61"/>
      <c r="E257" s="61"/>
      <c r="F257" s="61"/>
      <c r="G257" s="61"/>
      <c r="H257" s="61"/>
      <c r="I257" s="61"/>
      <c r="J257" s="125" t="str">
        <f>IF(M254=3,C241,IF(N254=3,G241,""))</f>
        <v>KuPTS</v>
      </c>
      <c r="K257" s="126"/>
      <c r="L257" s="126"/>
      <c r="M257" s="126"/>
      <c r="N257" s="127"/>
    </row>
    <row r="258" spans="2:14" ht="18">
      <c r="B258" s="116"/>
      <c r="C258" s="116"/>
      <c r="D258" s="116"/>
      <c r="E258" s="116"/>
      <c r="F258" s="116"/>
      <c r="G258" s="116"/>
      <c r="H258" s="116"/>
      <c r="I258" s="116"/>
      <c r="J258" s="117"/>
      <c r="K258" s="117"/>
      <c r="L258" s="117"/>
      <c r="M258" s="117"/>
      <c r="N258" s="118"/>
    </row>
    <row r="259" spans="2:14" ht="15">
      <c r="B259" s="119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</row>
    <row r="261" spans="2:14" ht="15.75">
      <c r="B261" s="57" t="s">
        <v>155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</row>
    <row r="262" spans="4:14" ht="15.75">
      <c r="D262" s="61"/>
      <c r="E262" s="61"/>
      <c r="F262" s="62"/>
      <c r="G262" s="63" t="s">
        <v>156</v>
      </c>
      <c r="H262" s="64"/>
      <c r="I262" s="128" t="s">
        <v>182</v>
      </c>
      <c r="J262" s="129"/>
      <c r="K262" s="129"/>
      <c r="L262" s="129"/>
      <c r="M262" s="129"/>
      <c r="N262" s="130"/>
    </row>
    <row r="263" spans="2:14" ht="20.25">
      <c r="B263" s="68" t="s">
        <v>157</v>
      </c>
      <c r="D263" s="61"/>
      <c r="E263" s="61"/>
      <c r="F263" s="62"/>
      <c r="G263" s="63" t="s">
        <v>158</v>
      </c>
      <c r="H263" s="64"/>
      <c r="I263" s="128" t="s">
        <v>73</v>
      </c>
      <c r="J263" s="129"/>
      <c r="K263" s="129"/>
      <c r="L263" s="129"/>
      <c r="M263" s="129"/>
      <c r="N263" s="130"/>
    </row>
    <row r="264" spans="2:14" ht="15.75">
      <c r="B264" s="61"/>
      <c r="C264" s="61" t="s">
        <v>159</v>
      </c>
      <c r="D264" s="61"/>
      <c r="E264" s="61"/>
      <c r="F264" s="61"/>
      <c r="G264" s="63" t="s">
        <v>160</v>
      </c>
      <c r="H264" s="69"/>
      <c r="I264" s="128" t="s">
        <v>191</v>
      </c>
      <c r="J264" s="128"/>
      <c r="K264" s="128"/>
      <c r="L264" s="128"/>
      <c r="M264" s="128"/>
      <c r="N264" s="131"/>
    </row>
    <row r="265" spans="2:14" ht="15.75">
      <c r="B265" s="61"/>
      <c r="C265" s="61"/>
      <c r="D265" s="61"/>
      <c r="E265" s="61"/>
      <c r="F265" s="61"/>
      <c r="G265" s="63" t="s">
        <v>161</v>
      </c>
      <c r="H265" s="64"/>
      <c r="I265" s="132">
        <v>39411</v>
      </c>
      <c r="J265" s="133"/>
      <c r="K265" s="133"/>
      <c r="L265" s="70" t="s">
        <v>162</v>
      </c>
      <c r="M265" s="128" t="s">
        <v>188</v>
      </c>
      <c r="N265" s="131"/>
    </row>
    <row r="266" spans="3:14" ht="15.75" thickBot="1">
      <c r="C266" s="71" t="s">
        <v>163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ht="16.5" thickBot="1">
      <c r="B267" s="72" t="s">
        <v>164</v>
      </c>
      <c r="C267" s="65" t="s">
        <v>3</v>
      </c>
      <c r="D267" s="66"/>
      <c r="E267" s="67"/>
      <c r="F267" s="73" t="s">
        <v>165</v>
      </c>
      <c r="G267" s="134" t="s">
        <v>0</v>
      </c>
      <c r="H267" s="135"/>
      <c r="I267" s="135"/>
      <c r="J267" s="135"/>
      <c r="K267" s="135"/>
      <c r="L267" s="135"/>
      <c r="M267" s="135"/>
      <c r="N267" s="136"/>
    </row>
    <row r="268" spans="2:14" ht="15.75" thickBot="1">
      <c r="B268" s="74" t="s">
        <v>142</v>
      </c>
      <c r="C268" s="138" t="s">
        <v>4</v>
      </c>
      <c r="D268" s="139"/>
      <c r="E268" s="140"/>
      <c r="F268" s="75" t="s">
        <v>143</v>
      </c>
      <c r="G268" s="137" t="s">
        <v>2</v>
      </c>
      <c r="H268" s="129"/>
      <c r="I268" s="129"/>
      <c r="J268" s="129"/>
      <c r="K268" s="129"/>
      <c r="L268" s="129"/>
      <c r="M268" s="129"/>
      <c r="N268" s="130"/>
    </row>
    <row r="269" spans="2:14" ht="15.75" thickBot="1">
      <c r="B269" s="76" t="s">
        <v>144</v>
      </c>
      <c r="C269" s="138" t="s">
        <v>5</v>
      </c>
      <c r="D269" s="139"/>
      <c r="E269" s="140"/>
      <c r="F269" s="75" t="s">
        <v>145</v>
      </c>
      <c r="G269" s="137" t="s">
        <v>1</v>
      </c>
      <c r="H269" s="129"/>
      <c r="I269" s="129"/>
      <c r="J269" s="129"/>
      <c r="K269" s="129"/>
      <c r="L269" s="129"/>
      <c r="M269" s="129"/>
      <c r="N269" s="130"/>
    </row>
    <row r="270" spans="2:14" ht="15.75" thickBot="1">
      <c r="B270" s="77" t="s">
        <v>166</v>
      </c>
      <c r="C270" s="78"/>
      <c r="D270" s="79"/>
      <c r="E270" s="80"/>
      <c r="F270" s="81" t="s">
        <v>166</v>
      </c>
      <c r="G270" s="82"/>
      <c r="H270" s="83"/>
      <c r="I270" s="83"/>
      <c r="J270" s="83"/>
      <c r="K270" s="83"/>
      <c r="L270" s="83"/>
      <c r="M270" s="83"/>
      <c r="N270" s="83"/>
    </row>
    <row r="271" spans="2:14" ht="15.75" thickBot="1">
      <c r="B271" s="74"/>
      <c r="C271" s="138" t="s">
        <v>4</v>
      </c>
      <c r="D271" s="139"/>
      <c r="E271" s="140"/>
      <c r="F271" s="75"/>
      <c r="G271" s="137" t="s">
        <v>2</v>
      </c>
      <c r="H271" s="129"/>
      <c r="I271" s="129"/>
      <c r="J271" s="129"/>
      <c r="K271" s="129"/>
      <c r="L271" s="129"/>
      <c r="M271" s="129"/>
      <c r="N271" s="130"/>
    </row>
    <row r="272" spans="2:14" ht="15.75" thickBot="1">
      <c r="B272" s="84"/>
      <c r="C272" s="138" t="s">
        <v>5</v>
      </c>
      <c r="D272" s="139"/>
      <c r="E272" s="140"/>
      <c r="F272" s="75"/>
      <c r="G272" s="137" t="s">
        <v>1</v>
      </c>
      <c r="H272" s="129"/>
      <c r="I272" s="129"/>
      <c r="J272" s="129"/>
      <c r="K272" s="129"/>
      <c r="L272" s="129"/>
      <c r="M272" s="129"/>
      <c r="N272" s="130"/>
    </row>
    <row r="273" spans="2:14" ht="15.75">
      <c r="B273" s="61"/>
      <c r="C273" s="61"/>
      <c r="D273" s="61"/>
      <c r="E273" s="61"/>
      <c r="F273" s="71" t="s">
        <v>167</v>
      </c>
      <c r="G273" s="71"/>
      <c r="H273" s="71"/>
      <c r="I273" s="71"/>
      <c r="J273" s="61"/>
      <c r="K273" s="61"/>
      <c r="L273" s="61"/>
      <c r="M273" s="85"/>
      <c r="N273" s="62"/>
    </row>
    <row r="274" spans="2:14" ht="15.75">
      <c r="B274" s="86" t="s">
        <v>168</v>
      </c>
      <c r="C274" s="61"/>
      <c r="D274" s="61"/>
      <c r="E274" s="61"/>
      <c r="F274" s="87" t="s">
        <v>169</v>
      </c>
      <c r="G274" s="87" t="s">
        <v>170</v>
      </c>
      <c r="H274" s="87" t="s">
        <v>171</v>
      </c>
      <c r="I274" s="87" t="s">
        <v>172</v>
      </c>
      <c r="J274" s="87" t="s">
        <v>173</v>
      </c>
      <c r="K274" s="88" t="s">
        <v>174</v>
      </c>
      <c r="L274" s="89"/>
      <c r="M274" s="90" t="s">
        <v>146</v>
      </c>
      <c r="N274" s="91" t="s">
        <v>147</v>
      </c>
    </row>
    <row r="275" spans="2:14" ht="15.75">
      <c r="B275" s="92" t="s">
        <v>148</v>
      </c>
      <c r="C275" s="93" t="str">
        <f>IF(+C268&gt;"",C268&amp;" - "&amp;G268,"")</f>
        <v>Ismo Lallo - Pertti Hella</v>
      </c>
      <c r="D275" s="94"/>
      <c r="E275" s="95"/>
      <c r="F275" s="96">
        <v>8</v>
      </c>
      <c r="G275" s="96">
        <v>6</v>
      </c>
      <c r="H275" s="96">
        <v>10</v>
      </c>
      <c r="I275" s="96"/>
      <c r="J275" s="96"/>
      <c r="K275" s="97">
        <f>COUNTIF(F275:J275,"&gt;0")</f>
        <v>3</v>
      </c>
      <c r="L275" s="98">
        <f>COUNTIF(F275:J275,"&lt;0")</f>
        <v>0</v>
      </c>
      <c r="M275" s="99">
        <f aca="true" t="shared" si="10" ref="M275:N279">IF(K275=3,1,"")</f>
        <v>1</v>
      </c>
      <c r="N275" s="99">
        <f t="shared" si="10"/>
      </c>
    </row>
    <row r="276" spans="2:14" ht="15.75">
      <c r="B276" s="92" t="s">
        <v>149</v>
      </c>
      <c r="C276" s="93" t="str">
        <f>IF(C269&gt;"",C269&amp;" - "&amp;G269,"")</f>
        <v>Matti Nyyssönen - Esa Miettinen</v>
      </c>
      <c r="D276" s="100"/>
      <c r="E276" s="95"/>
      <c r="F276" s="101">
        <v>4</v>
      </c>
      <c r="G276" s="96">
        <v>-6</v>
      </c>
      <c r="H276" s="96">
        <v>-7</v>
      </c>
      <c r="I276" s="96">
        <v>-7</v>
      </c>
      <c r="J276" s="96"/>
      <c r="K276" s="97">
        <f>COUNTIF(F276:J276,"&gt;0")</f>
        <v>1</v>
      </c>
      <c r="L276" s="98">
        <f>COUNTIF(F276:J276,"&lt;0")</f>
        <v>3</v>
      </c>
      <c r="M276" s="99">
        <f t="shared" si="10"/>
      </c>
      <c r="N276" s="99">
        <f t="shared" si="10"/>
        <v>1</v>
      </c>
    </row>
    <row r="277" spans="2:14" ht="15.75">
      <c r="B277" s="102" t="s">
        <v>175</v>
      </c>
      <c r="C277" s="103" t="str">
        <f>IF(C271&gt;"",C271&amp;" / "&amp;C272,"")</f>
        <v>Ismo Lallo / Matti Nyyssönen</v>
      </c>
      <c r="D277" s="104" t="str">
        <f>IF(G271&gt;"",G271&amp;" / "&amp;G272,"")</f>
        <v>Pertti Hella / Esa Miettinen</v>
      </c>
      <c r="E277" s="105"/>
      <c r="F277" s="106">
        <v>-9</v>
      </c>
      <c r="G277" s="107">
        <v>12</v>
      </c>
      <c r="H277" s="108">
        <v>10</v>
      </c>
      <c r="I277" s="108">
        <v>8</v>
      </c>
      <c r="J277" s="108"/>
      <c r="K277" s="97">
        <f>COUNTIF(F277:J277,"&gt;0")</f>
        <v>3</v>
      </c>
      <c r="L277" s="98">
        <f>COUNTIF(F277:J277,"&lt;0")</f>
        <v>1</v>
      </c>
      <c r="M277" s="99">
        <f t="shared" si="10"/>
        <v>1</v>
      </c>
      <c r="N277" s="99">
        <f t="shared" si="10"/>
      </c>
    </row>
    <row r="278" spans="2:14" ht="15.75">
      <c r="B278" s="92" t="s">
        <v>151</v>
      </c>
      <c r="C278" s="93" t="str">
        <f>IF(+C268&gt;"",C268&amp;" - "&amp;G269,"")</f>
        <v>Ismo Lallo - Esa Miettinen</v>
      </c>
      <c r="D278" s="100"/>
      <c r="E278" s="95"/>
      <c r="F278" s="109">
        <v>-6</v>
      </c>
      <c r="G278" s="96">
        <v>-6</v>
      </c>
      <c r="H278" s="96">
        <v>-15</v>
      </c>
      <c r="I278" s="96"/>
      <c r="J278" s="96"/>
      <c r="K278" s="97">
        <f>COUNTIF(F278:J278,"&gt;0")</f>
        <v>0</v>
      </c>
      <c r="L278" s="98">
        <f>COUNTIF(F278:J278,"&lt;0")</f>
        <v>3</v>
      </c>
      <c r="M278" s="99">
        <f t="shared" si="10"/>
      </c>
      <c r="N278" s="99">
        <f t="shared" si="10"/>
        <v>1</v>
      </c>
    </row>
    <row r="279" spans="2:14" ht="16.5" thickBot="1">
      <c r="B279" s="92" t="s">
        <v>150</v>
      </c>
      <c r="C279" s="93" t="str">
        <f>IF(+C269&gt;"",C269&amp;" - "&amp;G268,"")</f>
        <v>Matti Nyyssönen - Pertti Hella</v>
      </c>
      <c r="D279" s="100"/>
      <c r="E279" s="95"/>
      <c r="F279" s="110">
        <v>6</v>
      </c>
      <c r="G279" s="110">
        <v>11</v>
      </c>
      <c r="H279" s="110">
        <v>4</v>
      </c>
      <c r="I279" s="110"/>
      <c r="J279" s="110"/>
      <c r="K279" s="97">
        <f>COUNTIF(F279:J279,"&gt;0")</f>
        <v>3</v>
      </c>
      <c r="L279" s="98">
        <f>COUNTIF(F279:J279,"&lt;0")</f>
        <v>0</v>
      </c>
      <c r="M279" s="99">
        <f t="shared" si="10"/>
        <v>1</v>
      </c>
      <c r="N279" s="99">
        <f t="shared" si="10"/>
      </c>
    </row>
    <row r="280" spans="2:14" ht="21" thickBot="1">
      <c r="B280" s="61"/>
      <c r="C280" s="61"/>
      <c r="D280" s="61"/>
      <c r="E280" s="61"/>
      <c r="F280" s="61"/>
      <c r="G280" s="61"/>
      <c r="H280" s="61"/>
      <c r="I280" s="111" t="s">
        <v>176</v>
      </c>
      <c r="J280" s="112"/>
      <c r="K280" s="97">
        <f>SUM(K275:K279)</f>
        <v>10</v>
      </c>
      <c r="L280" s="113">
        <f>SUM(L275:L279)</f>
        <v>7</v>
      </c>
      <c r="M280" s="114">
        <f>IF(SUM(M275:M279)&gt;=3,3,SUM(M275:M279))</f>
        <v>3</v>
      </c>
      <c r="N280" s="115">
        <f>IF(SUM(N275:N279)&gt;=3,3,SUM(N275:N279))</f>
        <v>2</v>
      </c>
    </row>
    <row r="281" spans="2:14" ht="15.75">
      <c r="B281" s="86" t="s">
        <v>177</v>
      </c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ht="15">
      <c r="B282" s="61" t="s">
        <v>152</v>
      </c>
      <c r="C282" s="61"/>
      <c r="D282" s="61" t="s">
        <v>153</v>
      </c>
      <c r="F282" s="61"/>
      <c r="G282" s="61" t="s">
        <v>154</v>
      </c>
      <c r="I282" s="61"/>
      <c r="J282" s="60" t="s">
        <v>178</v>
      </c>
      <c r="L282" s="61"/>
      <c r="M282" s="61"/>
      <c r="N282" s="61"/>
    </row>
    <row r="283" spans="2:14" ht="18.75" thickBot="1">
      <c r="B283" s="61"/>
      <c r="C283" s="61"/>
      <c r="D283" s="61"/>
      <c r="E283" s="61"/>
      <c r="F283" s="61"/>
      <c r="G283" s="61"/>
      <c r="H283" s="61"/>
      <c r="I283" s="61"/>
      <c r="J283" s="125" t="str">
        <f>IF(M280=3,C267,IF(N280=3,G267,""))</f>
        <v>TuKa</v>
      </c>
      <c r="K283" s="126"/>
      <c r="L283" s="126"/>
      <c r="M283" s="126"/>
      <c r="N283" s="127"/>
    </row>
    <row r="284" spans="2:14" ht="18">
      <c r="B284" s="116"/>
      <c r="C284" s="116"/>
      <c r="D284" s="116"/>
      <c r="E284" s="116"/>
      <c r="F284" s="116"/>
      <c r="G284" s="116"/>
      <c r="H284" s="116"/>
      <c r="I284" s="116"/>
      <c r="J284" s="117"/>
      <c r="K284" s="117"/>
      <c r="L284" s="117"/>
      <c r="M284" s="117"/>
      <c r="N284" s="118"/>
    </row>
    <row r="285" spans="2:14" ht="15">
      <c r="B285" s="119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</row>
  </sheetData>
  <mergeCells count="176">
    <mergeCell ref="C168:E168"/>
    <mergeCell ref="G168:N168"/>
    <mergeCell ref="J179:N179"/>
    <mergeCell ref="C165:E165"/>
    <mergeCell ref="G165:N165"/>
    <mergeCell ref="C167:E167"/>
    <mergeCell ref="G167:N167"/>
    <mergeCell ref="C163:E163"/>
    <mergeCell ref="G163:N163"/>
    <mergeCell ref="C164:E164"/>
    <mergeCell ref="G164:N164"/>
    <mergeCell ref="I159:N159"/>
    <mergeCell ref="I160:N160"/>
    <mergeCell ref="I161:K161"/>
    <mergeCell ref="M161:N161"/>
    <mergeCell ref="C142:E142"/>
    <mergeCell ref="G142:N142"/>
    <mergeCell ref="J153:N153"/>
    <mergeCell ref="I158:N158"/>
    <mergeCell ref="C139:E139"/>
    <mergeCell ref="G139:N139"/>
    <mergeCell ref="C141:E141"/>
    <mergeCell ref="G141:N141"/>
    <mergeCell ref="C137:E137"/>
    <mergeCell ref="G137:N137"/>
    <mergeCell ref="C138:E138"/>
    <mergeCell ref="G138:N138"/>
    <mergeCell ref="I133:N133"/>
    <mergeCell ref="I134:N134"/>
    <mergeCell ref="I135:K135"/>
    <mergeCell ref="M135:N135"/>
    <mergeCell ref="C116:E116"/>
    <mergeCell ref="G116:N116"/>
    <mergeCell ref="J127:N127"/>
    <mergeCell ref="I132:N132"/>
    <mergeCell ref="C113:E113"/>
    <mergeCell ref="G113:N113"/>
    <mergeCell ref="C115:E115"/>
    <mergeCell ref="G115:N115"/>
    <mergeCell ref="C111:E111"/>
    <mergeCell ref="G111:N111"/>
    <mergeCell ref="C112:E112"/>
    <mergeCell ref="G112:N112"/>
    <mergeCell ref="I107:N107"/>
    <mergeCell ref="I108:N108"/>
    <mergeCell ref="I109:K109"/>
    <mergeCell ref="M109:N109"/>
    <mergeCell ref="C90:E90"/>
    <mergeCell ref="G90:N90"/>
    <mergeCell ref="J101:N101"/>
    <mergeCell ref="I106:N106"/>
    <mergeCell ref="C87:E87"/>
    <mergeCell ref="G87:N87"/>
    <mergeCell ref="C89:E89"/>
    <mergeCell ref="G89:N89"/>
    <mergeCell ref="C85:E85"/>
    <mergeCell ref="G85:N85"/>
    <mergeCell ref="C86:E86"/>
    <mergeCell ref="G86:N86"/>
    <mergeCell ref="I81:N81"/>
    <mergeCell ref="I82:N82"/>
    <mergeCell ref="I83:K83"/>
    <mergeCell ref="M83:N83"/>
    <mergeCell ref="C64:E64"/>
    <mergeCell ref="G64:N64"/>
    <mergeCell ref="J75:N75"/>
    <mergeCell ref="I80:N80"/>
    <mergeCell ref="C61:E61"/>
    <mergeCell ref="G61:N61"/>
    <mergeCell ref="C63:E63"/>
    <mergeCell ref="G63:N63"/>
    <mergeCell ref="C59:E59"/>
    <mergeCell ref="G59:N59"/>
    <mergeCell ref="C60:E60"/>
    <mergeCell ref="G60:N60"/>
    <mergeCell ref="I55:N55"/>
    <mergeCell ref="I56:N56"/>
    <mergeCell ref="I57:K57"/>
    <mergeCell ref="M57:N57"/>
    <mergeCell ref="C38:E38"/>
    <mergeCell ref="G38:N38"/>
    <mergeCell ref="J49:N49"/>
    <mergeCell ref="I54:N54"/>
    <mergeCell ref="C35:E35"/>
    <mergeCell ref="G35:N35"/>
    <mergeCell ref="C37:E37"/>
    <mergeCell ref="G37:N37"/>
    <mergeCell ref="C33:E33"/>
    <mergeCell ref="G33:N33"/>
    <mergeCell ref="C34:E34"/>
    <mergeCell ref="G34:N34"/>
    <mergeCell ref="I28:N28"/>
    <mergeCell ref="I29:N29"/>
    <mergeCell ref="I30:N30"/>
    <mergeCell ref="I31:K31"/>
    <mergeCell ref="M31:N31"/>
    <mergeCell ref="G12:N12"/>
    <mergeCell ref="C7:E7"/>
    <mergeCell ref="C11:E11"/>
    <mergeCell ref="C12:E12"/>
    <mergeCell ref="C8:E8"/>
    <mergeCell ref="C9:E9"/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  <mergeCell ref="I184:N184"/>
    <mergeCell ref="I185:N185"/>
    <mergeCell ref="I186:N186"/>
    <mergeCell ref="I187:K187"/>
    <mergeCell ref="M187:N187"/>
    <mergeCell ref="C189:E189"/>
    <mergeCell ref="G189:N189"/>
    <mergeCell ref="C190:E190"/>
    <mergeCell ref="G190:N190"/>
    <mergeCell ref="C191:E191"/>
    <mergeCell ref="G191:N191"/>
    <mergeCell ref="C193:E193"/>
    <mergeCell ref="G193:N193"/>
    <mergeCell ref="C194:E194"/>
    <mergeCell ref="G194:N194"/>
    <mergeCell ref="J205:N205"/>
    <mergeCell ref="I210:N210"/>
    <mergeCell ref="I211:N211"/>
    <mergeCell ref="I212:N212"/>
    <mergeCell ref="I213:K213"/>
    <mergeCell ref="M213:N213"/>
    <mergeCell ref="C215:E215"/>
    <mergeCell ref="G215:N215"/>
    <mergeCell ref="C216:E216"/>
    <mergeCell ref="G216:N216"/>
    <mergeCell ref="C217:E217"/>
    <mergeCell ref="G217:N217"/>
    <mergeCell ref="C219:E219"/>
    <mergeCell ref="G219:N219"/>
    <mergeCell ref="C220:E220"/>
    <mergeCell ref="G220:N220"/>
    <mergeCell ref="J231:N231"/>
    <mergeCell ref="I236:N236"/>
    <mergeCell ref="I237:N237"/>
    <mergeCell ref="I238:N238"/>
    <mergeCell ref="I239:K239"/>
    <mergeCell ref="M239:N239"/>
    <mergeCell ref="C241:E241"/>
    <mergeCell ref="G241:N241"/>
    <mergeCell ref="C242:E242"/>
    <mergeCell ref="G242:N242"/>
    <mergeCell ref="C243:E243"/>
    <mergeCell ref="G243:N243"/>
    <mergeCell ref="C245:E245"/>
    <mergeCell ref="G245:N245"/>
    <mergeCell ref="C246:E246"/>
    <mergeCell ref="G246:N246"/>
    <mergeCell ref="J257:N257"/>
    <mergeCell ref="I262:N262"/>
    <mergeCell ref="I263:N263"/>
    <mergeCell ref="I264:N264"/>
    <mergeCell ref="I265:K265"/>
    <mergeCell ref="M265:N265"/>
    <mergeCell ref="C267:E267"/>
    <mergeCell ref="G267:N267"/>
    <mergeCell ref="C268:E268"/>
    <mergeCell ref="G268:N268"/>
    <mergeCell ref="C272:E272"/>
    <mergeCell ref="G272:N272"/>
    <mergeCell ref="J283:N283"/>
    <mergeCell ref="C269:E269"/>
    <mergeCell ref="G269:N269"/>
    <mergeCell ref="C271:E271"/>
    <mergeCell ref="G271:N271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5" width="14.28125" style="0" customWidth="1"/>
  </cols>
  <sheetData>
    <row r="1" spans="1:5" ht="18">
      <c r="A1" s="52" t="s">
        <v>134</v>
      </c>
      <c r="B1" s="53"/>
      <c r="C1" s="53"/>
      <c r="D1" s="54" t="s">
        <v>135</v>
      </c>
      <c r="E1" s="54"/>
    </row>
    <row r="2" spans="1:5" ht="18">
      <c r="A2" s="7" t="s">
        <v>133</v>
      </c>
      <c r="B2" s="5"/>
      <c r="C2" s="5"/>
      <c r="D2" s="6"/>
      <c r="E2" s="6"/>
    </row>
    <row r="3" spans="1:5" ht="18">
      <c r="A3" s="8"/>
      <c r="B3" s="8"/>
      <c r="C3" s="9"/>
      <c r="E3" s="6"/>
    </row>
    <row r="4" ht="18">
      <c r="E4" s="6"/>
    </row>
    <row r="5" spans="1:5" ht="18">
      <c r="A5" s="7"/>
      <c r="B5" s="53" t="s">
        <v>140</v>
      </c>
      <c r="C5" s="5" t="s">
        <v>138</v>
      </c>
      <c r="D5" s="6"/>
      <c r="E5" s="6"/>
    </row>
    <row r="6" spans="1:5" ht="18.75" thickBot="1">
      <c r="A6" s="10"/>
      <c r="B6" s="11"/>
      <c r="C6" s="11"/>
      <c r="D6" s="6"/>
      <c r="E6" s="6"/>
    </row>
    <row r="7" spans="1:5" ht="16.5" customHeight="1">
      <c r="A7" s="12"/>
      <c r="B7" s="13" t="s">
        <v>61</v>
      </c>
      <c r="C7" s="14"/>
      <c r="D7" s="15" t="s">
        <v>61</v>
      </c>
      <c r="E7" s="16"/>
    </row>
    <row r="8" spans="1:5" ht="16.5" customHeight="1" thickBot="1">
      <c r="A8" s="17"/>
      <c r="B8" s="18" t="s">
        <v>64</v>
      </c>
      <c r="C8" s="19"/>
      <c r="D8" s="55" t="s">
        <v>181</v>
      </c>
      <c r="E8" s="38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" transitionEvaluation="1">
    <pageSetUpPr fitToPage="1"/>
  </sheetPr>
  <dimension ref="A1:O181"/>
  <sheetViews>
    <sheetView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60" customWidth="1"/>
    <col min="2" max="2" width="7.7109375" style="60" customWidth="1"/>
    <col min="3" max="3" width="26.7109375" style="60" customWidth="1"/>
    <col min="4" max="4" width="13.7109375" style="60" customWidth="1"/>
    <col min="5" max="5" width="14.00390625" style="60" customWidth="1"/>
    <col min="6" max="10" width="7.421875" style="60" customWidth="1"/>
    <col min="11" max="12" width="3.7109375" style="60" customWidth="1"/>
    <col min="13" max="13" width="4.57421875" style="60" customWidth="1"/>
    <col min="14" max="14" width="5.00390625" style="60" customWidth="1"/>
    <col min="15" max="15" width="3.57421875" style="60" customWidth="1"/>
    <col min="16" max="16384" width="12.57421875" style="60" customWidth="1"/>
  </cols>
  <sheetData>
    <row r="1" spans="1:15" ht="18.75" customHeight="1">
      <c r="A1" s="56"/>
      <c r="B1" s="57" t="s">
        <v>155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8" customHeight="1">
      <c r="A2" s="56"/>
      <c r="D2" s="61"/>
      <c r="E2" s="61"/>
      <c r="F2" s="62"/>
      <c r="G2" s="63" t="s">
        <v>156</v>
      </c>
      <c r="H2" s="64"/>
      <c r="I2" s="128" t="s">
        <v>182</v>
      </c>
      <c r="J2" s="129"/>
      <c r="K2" s="129"/>
      <c r="L2" s="129"/>
      <c r="M2" s="129"/>
      <c r="N2" s="130"/>
      <c r="O2" s="59"/>
    </row>
    <row r="3" spans="1:15" ht="19.5" customHeight="1">
      <c r="A3" s="56"/>
      <c r="B3" s="68" t="s">
        <v>157</v>
      </c>
      <c r="D3" s="61"/>
      <c r="E3" s="61"/>
      <c r="F3" s="62"/>
      <c r="G3" s="63" t="s">
        <v>158</v>
      </c>
      <c r="H3" s="64"/>
      <c r="I3" s="128" t="s">
        <v>73</v>
      </c>
      <c r="J3" s="129"/>
      <c r="K3" s="129"/>
      <c r="L3" s="129"/>
      <c r="M3" s="129"/>
      <c r="N3" s="130"/>
      <c r="O3" s="59"/>
    </row>
    <row r="4" spans="1:15" ht="18.75" customHeight="1">
      <c r="A4" s="56"/>
      <c r="B4" s="61"/>
      <c r="C4" s="61" t="s">
        <v>159</v>
      </c>
      <c r="D4" s="61"/>
      <c r="E4" s="61"/>
      <c r="F4" s="61"/>
      <c r="G4" s="63" t="s">
        <v>160</v>
      </c>
      <c r="H4" s="69"/>
      <c r="I4" s="128" t="s">
        <v>192</v>
      </c>
      <c r="J4" s="128"/>
      <c r="K4" s="128"/>
      <c r="L4" s="128"/>
      <c r="M4" s="128"/>
      <c r="N4" s="131"/>
      <c r="O4" s="59"/>
    </row>
    <row r="5" spans="1:15" ht="18" customHeight="1">
      <c r="A5" s="56"/>
      <c r="B5" s="61"/>
      <c r="C5" s="61"/>
      <c r="D5" s="61"/>
      <c r="E5" s="61"/>
      <c r="F5" s="61"/>
      <c r="G5" s="63" t="s">
        <v>161</v>
      </c>
      <c r="H5" s="64"/>
      <c r="I5" s="132">
        <v>39411</v>
      </c>
      <c r="J5" s="133"/>
      <c r="K5" s="133"/>
      <c r="L5" s="70" t="s">
        <v>162</v>
      </c>
      <c r="M5" s="128" t="s">
        <v>188</v>
      </c>
      <c r="N5" s="131"/>
      <c r="O5" s="59"/>
    </row>
    <row r="6" spans="1:15" ht="15.75" thickBot="1">
      <c r="A6" s="56"/>
      <c r="C6" s="71" t="s">
        <v>163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59"/>
    </row>
    <row r="7" spans="1:15" ht="22.5" customHeight="1" thickBot="1">
      <c r="A7" s="56"/>
      <c r="B7" s="72" t="s">
        <v>164</v>
      </c>
      <c r="C7" s="65" t="s">
        <v>61</v>
      </c>
      <c r="D7" s="66"/>
      <c r="E7" s="67"/>
      <c r="F7" s="73" t="s">
        <v>165</v>
      </c>
      <c r="G7" s="134" t="s">
        <v>64</v>
      </c>
      <c r="H7" s="135"/>
      <c r="I7" s="135"/>
      <c r="J7" s="135"/>
      <c r="K7" s="135"/>
      <c r="L7" s="135"/>
      <c r="M7" s="135"/>
      <c r="N7" s="136"/>
      <c r="O7" s="59"/>
    </row>
    <row r="8" spans="1:15" ht="18.75" customHeight="1" thickBot="1">
      <c r="A8" s="56"/>
      <c r="B8" s="74" t="s">
        <v>142</v>
      </c>
      <c r="C8" s="138" t="s">
        <v>129</v>
      </c>
      <c r="D8" s="139"/>
      <c r="E8" s="140"/>
      <c r="F8" s="75" t="s">
        <v>143</v>
      </c>
      <c r="G8" s="137" t="s">
        <v>130</v>
      </c>
      <c r="H8" s="129"/>
      <c r="I8" s="129"/>
      <c r="J8" s="129"/>
      <c r="K8" s="129"/>
      <c r="L8" s="129"/>
      <c r="M8" s="129"/>
      <c r="N8" s="130"/>
      <c r="O8" s="59"/>
    </row>
    <row r="9" spans="1:15" ht="19.5" customHeight="1" thickBot="1">
      <c r="A9" s="56"/>
      <c r="B9" s="76" t="s">
        <v>144</v>
      </c>
      <c r="C9" s="138" t="s">
        <v>128</v>
      </c>
      <c r="D9" s="139"/>
      <c r="E9" s="140"/>
      <c r="F9" s="75" t="s">
        <v>145</v>
      </c>
      <c r="G9" s="137" t="s">
        <v>131</v>
      </c>
      <c r="H9" s="129"/>
      <c r="I9" s="129"/>
      <c r="J9" s="129"/>
      <c r="K9" s="129"/>
      <c r="L9" s="129"/>
      <c r="M9" s="129"/>
      <c r="N9" s="130"/>
      <c r="O9" s="59"/>
    </row>
    <row r="10" spans="1:15" ht="15" customHeight="1" thickBot="1">
      <c r="A10" s="56"/>
      <c r="B10" s="77" t="s">
        <v>166</v>
      </c>
      <c r="C10" s="78"/>
      <c r="D10" s="79"/>
      <c r="E10" s="80"/>
      <c r="F10" s="81" t="s">
        <v>166</v>
      </c>
      <c r="G10" s="82"/>
      <c r="H10" s="83"/>
      <c r="I10" s="83"/>
      <c r="J10" s="83"/>
      <c r="K10" s="83"/>
      <c r="L10" s="83"/>
      <c r="M10" s="83"/>
      <c r="N10" s="83"/>
      <c r="O10" s="59"/>
    </row>
    <row r="11" spans="1:15" ht="20.25" customHeight="1" thickBot="1">
      <c r="A11" s="56"/>
      <c r="B11" s="74"/>
      <c r="C11" s="138" t="s">
        <v>129</v>
      </c>
      <c r="D11" s="139"/>
      <c r="E11" s="140"/>
      <c r="F11" s="75"/>
      <c r="G11" s="137" t="s">
        <v>130</v>
      </c>
      <c r="H11" s="129"/>
      <c r="I11" s="129"/>
      <c r="J11" s="129"/>
      <c r="K11" s="129"/>
      <c r="L11" s="129"/>
      <c r="M11" s="129"/>
      <c r="N11" s="130"/>
      <c r="O11" s="59"/>
    </row>
    <row r="12" spans="1:15" ht="21.75" customHeight="1" thickBot="1">
      <c r="A12" s="56"/>
      <c r="B12" s="84"/>
      <c r="C12" s="138" t="s">
        <v>128</v>
      </c>
      <c r="D12" s="139"/>
      <c r="E12" s="140"/>
      <c r="F12" s="75"/>
      <c r="G12" s="137" t="s">
        <v>131</v>
      </c>
      <c r="H12" s="129"/>
      <c r="I12" s="129"/>
      <c r="J12" s="129"/>
      <c r="K12" s="129"/>
      <c r="L12" s="129"/>
      <c r="M12" s="129"/>
      <c r="N12" s="130"/>
      <c r="O12" s="59"/>
    </row>
    <row r="13" spans="1:15" ht="19.5" customHeight="1">
      <c r="A13" s="56"/>
      <c r="B13" s="61"/>
      <c r="C13" s="61"/>
      <c r="D13" s="61"/>
      <c r="E13" s="61"/>
      <c r="F13" s="71" t="s">
        <v>167</v>
      </c>
      <c r="G13" s="71"/>
      <c r="H13" s="71"/>
      <c r="I13" s="71"/>
      <c r="J13" s="61"/>
      <c r="K13" s="61"/>
      <c r="L13" s="61"/>
      <c r="M13" s="85"/>
      <c r="N13" s="62"/>
      <c r="O13" s="59"/>
    </row>
    <row r="14" spans="1:15" ht="17.25" customHeight="1">
      <c r="A14" s="56"/>
      <c r="B14" s="86" t="s">
        <v>168</v>
      </c>
      <c r="C14" s="61"/>
      <c r="D14" s="61"/>
      <c r="E14" s="61"/>
      <c r="F14" s="87" t="s">
        <v>169</v>
      </c>
      <c r="G14" s="87" t="s">
        <v>170</v>
      </c>
      <c r="H14" s="87" t="s">
        <v>171</v>
      </c>
      <c r="I14" s="87" t="s">
        <v>172</v>
      </c>
      <c r="J14" s="87" t="s">
        <v>173</v>
      </c>
      <c r="K14" s="88" t="s">
        <v>174</v>
      </c>
      <c r="L14" s="89"/>
      <c r="M14" s="90" t="s">
        <v>146</v>
      </c>
      <c r="N14" s="91" t="s">
        <v>147</v>
      </c>
      <c r="O14" s="59"/>
    </row>
    <row r="15" spans="1:15" ht="18.75" customHeight="1">
      <c r="A15" s="56"/>
      <c r="B15" s="92" t="s">
        <v>148</v>
      </c>
      <c r="C15" s="93" t="str">
        <f>IF(+C8&gt;"",C8&amp;" - "&amp;G8,"")</f>
        <v>Olavi Kunnas - Jorma Teuronen</v>
      </c>
      <c r="D15" s="94"/>
      <c r="E15" s="95"/>
      <c r="F15" s="96">
        <v>10</v>
      </c>
      <c r="G15" s="96">
        <v>8</v>
      </c>
      <c r="H15" s="96">
        <v>-5</v>
      </c>
      <c r="I15" s="96">
        <v>7</v>
      </c>
      <c r="J15" s="96"/>
      <c r="K15" s="97">
        <f>COUNTIF(F15:J15,"&gt;0")</f>
        <v>3</v>
      </c>
      <c r="L15" s="98">
        <f>COUNTIF(F15:J15,"&lt;0")</f>
        <v>1</v>
      </c>
      <c r="M15" s="99">
        <f aca="true" t="shared" si="0" ref="M15:N19">IF(K15=3,1,"")</f>
        <v>1</v>
      </c>
      <c r="N15" s="99">
        <f t="shared" si="0"/>
      </c>
      <c r="O15" s="59"/>
    </row>
    <row r="16" spans="1:15" ht="18.75" customHeight="1">
      <c r="A16" s="56"/>
      <c r="B16" s="92" t="s">
        <v>149</v>
      </c>
      <c r="C16" s="93" t="str">
        <f>IF(C9&gt;"",C9&amp;" - "&amp;G9,"")</f>
        <v>Usko Puustinen - Oiva Siitonen</v>
      </c>
      <c r="D16" s="100"/>
      <c r="E16" s="95"/>
      <c r="F16" s="101">
        <v>4</v>
      </c>
      <c r="G16" s="96">
        <v>-9</v>
      </c>
      <c r="H16" s="96">
        <v>-10</v>
      </c>
      <c r="I16" s="96">
        <v>8</v>
      </c>
      <c r="J16" s="96">
        <v>-8</v>
      </c>
      <c r="K16" s="97">
        <f>COUNTIF(F16:J16,"&gt;0")</f>
        <v>2</v>
      </c>
      <c r="L16" s="98">
        <f>COUNTIF(F16:J16,"&lt;0")</f>
        <v>3</v>
      </c>
      <c r="M16" s="99">
        <f t="shared" si="0"/>
      </c>
      <c r="N16" s="99">
        <f t="shared" si="0"/>
        <v>1</v>
      </c>
      <c r="O16" s="59"/>
    </row>
    <row r="17" spans="1:15" ht="18.75" customHeight="1">
      <c r="A17" s="56"/>
      <c r="B17" s="102" t="s">
        <v>175</v>
      </c>
      <c r="C17" s="103" t="str">
        <f>IF(C11&gt;"",C11&amp;" / "&amp;C12,"")</f>
        <v>Olavi Kunnas / Usko Puustinen</v>
      </c>
      <c r="D17" s="104" t="str">
        <f>IF(G11&gt;"",G11&amp;" / "&amp;G12,"")</f>
        <v>Jorma Teuronen / Oiva Siitonen</v>
      </c>
      <c r="E17" s="105"/>
      <c r="F17" s="106">
        <v>9</v>
      </c>
      <c r="G17" s="107">
        <v>10</v>
      </c>
      <c r="H17" s="108">
        <v>4</v>
      </c>
      <c r="I17" s="108"/>
      <c r="J17" s="108"/>
      <c r="K17" s="97">
        <f>COUNTIF(F17:J17,"&gt;0")</f>
        <v>3</v>
      </c>
      <c r="L17" s="98">
        <f>COUNTIF(F17:J17,"&lt;0")</f>
        <v>0</v>
      </c>
      <c r="M17" s="99">
        <f t="shared" si="0"/>
        <v>1</v>
      </c>
      <c r="N17" s="99">
        <f t="shared" si="0"/>
      </c>
      <c r="O17" s="59"/>
    </row>
    <row r="18" spans="1:15" ht="19.5" customHeight="1">
      <c r="A18" s="56"/>
      <c r="B18" s="92" t="s">
        <v>151</v>
      </c>
      <c r="C18" s="93" t="str">
        <f>IF(+C8&gt;"",C8&amp;" - "&amp;G9,"")</f>
        <v>Olavi Kunnas - Oiva Siitonen</v>
      </c>
      <c r="D18" s="100"/>
      <c r="E18" s="95"/>
      <c r="F18" s="109">
        <v>7</v>
      </c>
      <c r="G18" s="96">
        <v>4</v>
      </c>
      <c r="H18" s="96">
        <v>1</v>
      </c>
      <c r="I18" s="96"/>
      <c r="J18" s="96"/>
      <c r="K18" s="97">
        <f>COUNTIF(F18:J18,"&gt;0")</f>
        <v>3</v>
      </c>
      <c r="L18" s="98">
        <f>COUNTIF(F18:J18,"&lt;0")</f>
        <v>0</v>
      </c>
      <c r="M18" s="99">
        <f t="shared" si="0"/>
        <v>1</v>
      </c>
      <c r="N18" s="99">
        <f t="shared" si="0"/>
      </c>
      <c r="O18" s="59"/>
    </row>
    <row r="19" spans="1:15" ht="19.5" customHeight="1" thickBot="1">
      <c r="A19" s="56"/>
      <c r="B19" s="92" t="s">
        <v>150</v>
      </c>
      <c r="C19" s="93" t="str">
        <f>IF(+C9&gt;"",C9&amp;" - "&amp;G8,"")</f>
        <v>Usko Puustinen - Jorma Teuronen</v>
      </c>
      <c r="D19" s="100"/>
      <c r="E19" s="95"/>
      <c r="F19" s="110"/>
      <c r="G19" s="110"/>
      <c r="H19" s="110"/>
      <c r="I19" s="110"/>
      <c r="J19" s="110"/>
      <c r="K19" s="97">
        <f>COUNTIF(F19:J19,"&gt;0")</f>
        <v>0</v>
      </c>
      <c r="L19" s="98">
        <f>COUNTIF(F19:J19,"&lt;0")</f>
        <v>0</v>
      </c>
      <c r="M19" s="99">
        <f t="shared" si="0"/>
      </c>
      <c r="N19" s="99">
        <f t="shared" si="0"/>
      </c>
      <c r="O19" s="59"/>
    </row>
    <row r="20" spans="1:15" ht="21.75" customHeight="1" thickBot="1">
      <c r="A20" s="56"/>
      <c r="B20" s="61"/>
      <c r="C20" s="61"/>
      <c r="D20" s="61"/>
      <c r="E20" s="61"/>
      <c r="F20" s="61"/>
      <c r="G20" s="61"/>
      <c r="H20" s="61"/>
      <c r="I20" s="111" t="s">
        <v>176</v>
      </c>
      <c r="J20" s="112"/>
      <c r="K20" s="97">
        <f>SUM(K15:K19)</f>
        <v>11</v>
      </c>
      <c r="L20" s="113">
        <f>SUM(L15:L19)</f>
        <v>4</v>
      </c>
      <c r="M20" s="114">
        <f>IF(SUM(M15:M19)&gt;=3,3,SUM(M15:M19))</f>
        <v>3</v>
      </c>
      <c r="N20" s="115">
        <f>IF(SUM(N15:N19)&gt;=3,3,SUM(N15:N19))</f>
        <v>1</v>
      </c>
      <c r="O20" s="59"/>
    </row>
    <row r="21" spans="1:15" ht="15.75">
      <c r="A21" s="56"/>
      <c r="B21" s="86" t="s">
        <v>177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9"/>
    </row>
    <row r="22" spans="1:15" ht="15">
      <c r="A22" s="56"/>
      <c r="B22" s="61" t="s">
        <v>152</v>
      </c>
      <c r="C22" s="61"/>
      <c r="D22" s="61" t="s">
        <v>153</v>
      </c>
      <c r="F22" s="61"/>
      <c r="G22" s="61" t="s">
        <v>154</v>
      </c>
      <c r="I22" s="61"/>
      <c r="J22" s="60" t="s">
        <v>178</v>
      </c>
      <c r="L22" s="61"/>
      <c r="M22" s="61"/>
      <c r="N22" s="61"/>
      <c r="O22" s="59"/>
    </row>
    <row r="23" spans="1:15" ht="18.75" thickBot="1">
      <c r="A23" s="56"/>
      <c r="B23" s="61"/>
      <c r="C23" s="61"/>
      <c r="D23" s="61"/>
      <c r="E23" s="61"/>
      <c r="F23" s="61"/>
      <c r="G23" s="61"/>
      <c r="H23" s="61"/>
      <c r="I23" s="61"/>
      <c r="J23" s="125" t="str">
        <f>IF(M20=3,C7,IF(N20=3,G7,""))</f>
        <v>Westika 1</v>
      </c>
      <c r="K23" s="126"/>
      <c r="L23" s="126"/>
      <c r="M23" s="126"/>
      <c r="N23" s="127"/>
      <c r="O23" s="59"/>
    </row>
    <row r="24" spans="1:15" ht="18">
      <c r="A24" s="56"/>
      <c r="B24" s="116"/>
      <c r="C24" s="116"/>
      <c r="D24" s="116"/>
      <c r="E24" s="116"/>
      <c r="F24" s="116"/>
      <c r="G24" s="116"/>
      <c r="H24" s="116"/>
      <c r="I24" s="116"/>
      <c r="J24" s="117"/>
      <c r="K24" s="117"/>
      <c r="L24" s="117"/>
      <c r="M24" s="117"/>
      <c r="N24" s="118"/>
      <c r="O24" s="59"/>
    </row>
    <row r="25" spans="1:15" ht="9" customHeight="1">
      <c r="A25" s="56"/>
      <c r="B25" s="119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59"/>
    </row>
    <row r="27" spans="2:14" ht="1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ht="1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1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ht="1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ht="1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1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ht="1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ht="1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ht="1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1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1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ht="1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ht="1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ht="1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ht="1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1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ht="1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ht="1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ht="1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ht="1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1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ht="1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ht="1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ht="1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ht="1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ht="1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ht="1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ht="1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ht="1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ht="1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ht="1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1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1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1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1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1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1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1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1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ht="1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ht="1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5">
      <c r="B181"/>
      <c r="C181"/>
      <c r="D181"/>
      <c r="E181"/>
      <c r="F181"/>
      <c r="G181"/>
      <c r="H181"/>
      <c r="I181"/>
      <c r="J181"/>
      <c r="K181"/>
      <c r="L181"/>
      <c r="M181"/>
      <c r="N181"/>
    </row>
  </sheetData>
  <mergeCells count="16"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  <mergeCell ref="G12:N12"/>
    <mergeCell ref="C7:E7"/>
    <mergeCell ref="C11:E11"/>
    <mergeCell ref="C12:E12"/>
    <mergeCell ref="C8:E8"/>
    <mergeCell ref="C9:E9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Lemettilä</dc:creator>
  <cp:keywords/>
  <dc:description/>
  <cp:lastModifiedBy>Esko Lemettilä</cp:lastModifiedBy>
  <cp:lastPrinted>2007-11-19T06:32:27Z</cp:lastPrinted>
  <dcterms:created xsi:type="dcterms:W3CDTF">2007-11-19T06:23:37Z</dcterms:created>
  <dcterms:modified xsi:type="dcterms:W3CDTF">2007-11-27T13:31:53Z</dcterms:modified>
  <cp:category/>
  <cp:version/>
  <cp:contentType/>
  <cp:contentStatus/>
</cp:coreProperties>
</file>